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45"/>
  </bookViews>
  <sheets>
    <sheet name="Sheet1" sheetId="1" r:id="rId1"/>
  </sheets>
  <externalReferences>
    <externalReference r:id="rId2"/>
    <externalReference r:id="rId3"/>
  </externalReferences>
  <definedNames>
    <definedName name="PROPERTY">[1]Sheet2!$B$34:$K$34</definedName>
  </definedNames>
  <calcPr calcId="144525"/>
</workbook>
</file>

<file path=xl/sharedStrings.xml><?xml version="1.0" encoding="utf-8"?>
<sst xmlns="http://schemas.openxmlformats.org/spreadsheetml/2006/main" count="5205">
  <si>
    <t>2017年市级重点项目目标责任表</t>
  </si>
  <si>
    <t>序号</t>
  </si>
  <si>
    <t>项目名称</t>
  </si>
  <si>
    <t>是否为2016年市重点 项目</t>
  </si>
  <si>
    <t>是否为市1418行动计划项目</t>
  </si>
  <si>
    <t>是否为市级十三五项目</t>
  </si>
  <si>
    <t>是否为新区项目</t>
  </si>
  <si>
    <t>行业</t>
  </si>
  <si>
    <t>项目所在地</t>
  </si>
  <si>
    <t>建设内容及规模</t>
  </si>
  <si>
    <t>建设年限</t>
  </si>
  <si>
    <t>总投资
(万元)</t>
  </si>
  <si>
    <t>资金来源
（万元）</t>
  </si>
  <si>
    <t>投资主体性质</t>
  </si>
  <si>
    <t>是否央企、台资项目</t>
  </si>
  <si>
    <t>至2016年底进展情况</t>
  </si>
  <si>
    <t>2017年工作目标</t>
  </si>
  <si>
    <t>土地使用情况
（亩）</t>
  </si>
  <si>
    <t>项
目
业
主</t>
  </si>
  <si>
    <t>责任单位</t>
  </si>
  <si>
    <t>责任人</t>
  </si>
  <si>
    <t>市责任领导</t>
  </si>
  <si>
    <t>建设阶段</t>
  </si>
  <si>
    <t>备注</t>
  </si>
  <si>
    <t>委内责任处室（可不填）</t>
  </si>
  <si>
    <t>是否攻坚项目</t>
  </si>
  <si>
    <t>是否省级重点项目</t>
  </si>
  <si>
    <t>是否海上福州项目</t>
  </si>
  <si>
    <t>是否滨海新城项目</t>
  </si>
  <si>
    <t>与省重点项目对比情况</t>
  </si>
  <si>
    <t>政府
投资</t>
  </si>
  <si>
    <t>企业
自筹</t>
  </si>
  <si>
    <t>银行
贷款</t>
  </si>
  <si>
    <t>利用
外资</t>
  </si>
  <si>
    <t>利用
台资</t>
  </si>
  <si>
    <t>其他</t>
  </si>
  <si>
    <t>累计完成投资
(万元)</t>
  </si>
  <si>
    <t>工作或工程进展情况</t>
  </si>
  <si>
    <t>计划投资(万元)</t>
  </si>
  <si>
    <t>进度</t>
  </si>
  <si>
    <t>开工
月份</t>
  </si>
  <si>
    <t>竣工月份</t>
  </si>
  <si>
    <t>总用地</t>
  </si>
  <si>
    <t>当年
用地</t>
  </si>
  <si>
    <t>总用林</t>
  </si>
  <si>
    <t>当年
用林</t>
  </si>
  <si>
    <t>总用海</t>
  </si>
  <si>
    <t>当年
用海</t>
  </si>
  <si>
    <t>负责人及联系方式</t>
  </si>
  <si>
    <t>联系人及联系方式</t>
  </si>
  <si>
    <t>省重点总投</t>
  </si>
  <si>
    <t>差距</t>
  </si>
  <si>
    <t>省重点年投</t>
  </si>
  <si>
    <t>省建设阶段</t>
  </si>
  <si>
    <t>开工月份</t>
  </si>
  <si>
    <t>合计</t>
  </si>
  <si>
    <t>项</t>
  </si>
  <si>
    <t>在建</t>
  </si>
  <si>
    <t>农林水利</t>
  </si>
  <si>
    <t>鼓岭富之卿四季牡丹博览园项目</t>
  </si>
  <si>
    <t>2016在建</t>
  </si>
  <si>
    <t>否</t>
  </si>
  <si>
    <t>晋安区</t>
  </si>
  <si>
    <t>宦溪镇</t>
  </si>
  <si>
    <t xml:space="preserve">
种植面积285亩约10万余株，周边绿化150亩，建设主游览道路、四季花馆、牡丹文化博览馆、海峡交流区、服务配套用房、亭廊榭、溪流叠瀑等。
</t>
  </si>
  <si>
    <t>2016-2019</t>
  </si>
  <si>
    <t>民营独资</t>
  </si>
  <si>
    <t xml:space="preserve">
完成项目第一期（约271亩）施工图设计并开工。一期内容包括：牡丹与配植苗木的种植；园区道路、水电等配套设施；四季牡丹温室（3000㎡）。
</t>
  </si>
  <si>
    <t xml:space="preserve">
完成项目一期建设，试开园；二期（约268亩）施工图设计并开工。包括：牡丹与配植苗木的种植；南方牡丹研究创新中心建设；牡丹文化中心建设；牡丹产品体验馆建设等。
</t>
  </si>
  <si>
    <t>9部分</t>
  </si>
  <si>
    <t xml:space="preserve">
福建富之卿鼓岭牡丹园林发展有限公司
</t>
  </si>
  <si>
    <t>朱曦 董事长 电话：13615059188</t>
  </si>
  <si>
    <t>林翔 董事长助理 手机13609527919</t>
  </si>
  <si>
    <t>张定锋</t>
  </si>
  <si>
    <t>严可仕</t>
  </si>
  <si>
    <t>农业</t>
  </si>
  <si>
    <t>福州市马尾区天台水库工程</t>
  </si>
  <si>
    <t>2016年在建</t>
  </si>
  <si>
    <t>是</t>
  </si>
  <si>
    <t>马尾区</t>
  </si>
  <si>
    <t>亭江镇</t>
  </si>
  <si>
    <t xml:space="preserve">
砌石双曲拱坝，总库容为318.05万m³，其中防洪库容为213.78万m³，兴利库容为94.61万m³，最大坝高77.5m。小（1）型水库。工程设计洪水标准为50年一遇，校核洪水标准采用500年一遇。
</t>
  </si>
  <si>
    <t>2015-2018</t>
  </si>
  <si>
    <t>国有独资</t>
  </si>
  <si>
    <t xml:space="preserve">
完成基础开挖及部分堤身填筑。
</t>
  </si>
  <si>
    <t xml:space="preserve">
大坝主体砌筑完成，泄洪洞完成，饮水工程完成。
</t>
  </si>
  <si>
    <t xml:space="preserve">
福州开发区水利建设发展有限公司
</t>
  </si>
  <si>
    <t xml:space="preserve"> 刘建权
38139228</t>
  </si>
  <si>
    <t>魏巍
15859062502</t>
  </si>
  <si>
    <t>陈曾勇</t>
  </si>
  <si>
    <t>福州市闽江下游马尾亭江防洪防潮工程（一期）</t>
  </si>
  <si>
    <t xml:space="preserve">
新建堤防2.7km，堤顶宽度4.6m，堤顶高程7.8m，防浪墙顶高程8.8m；新建长柄涵洞一座，3孔，单孔净宽4m，设计流量103m³/s；防潮标准为50年一遇的二级堤防。
</t>
  </si>
  <si>
    <t xml:space="preserve">
正在进行试验段（1+900~2+300）深层淤泥软基处理施工。
</t>
  </si>
  <si>
    <t xml:space="preserve">
排水板250万米；抛石20万方；长柄涵洞完成围堰及旋喷桩2.7万米；基础回填海砂16万方。力争全线基础填筑出水面。
</t>
  </si>
  <si>
    <t>刘建权
83690405</t>
  </si>
  <si>
    <t>联系人：魏巍
职务：项目负责人
手机：18960848197
e-mail：116501208@qq.com</t>
  </si>
  <si>
    <t>国家现代农业示范区</t>
  </si>
  <si>
    <t>福清市</t>
  </si>
  <si>
    <t>各镇</t>
  </si>
  <si>
    <t xml:space="preserve">
1、万盛等兴建标准钢架大棚1000亩；2、绿丰公司继续完善设施蔬菜基地建设；3、26度农场、相思岭、云中部落、蘑菇部落、三华推进休闲基地建设；4、部分生猪养殖场标准化改造。
</t>
  </si>
  <si>
    <t>2016-2017</t>
  </si>
  <si>
    <t xml:space="preserve">
金凤凰道路硬化，采摘园建设；云中部落部分餐厅、新建木屋3栋；微世界完成餐厅建设；二十六度农场完成部分露营点、停车场平整、集装箱、烧烤区、儿童乐园建设；郑为平家庭农场完成玻璃大棚、民宿、游泳池建设；蘑菇部落完成产品展示厅、餐厅建设；旭兴、绿康、绿泽、圣禾、绿丰完成800亩大棚建设及部分材料购置，部分大棚建设；绿丰新建水肥一体化300亩；绿叶公司水肥一体化430亩及200亩卷膜器建设；火麒麟完成车间建设，购置加工设备；星源公司完成14栋猪舍主体框架，田间机耕路3600米。
</t>
  </si>
  <si>
    <t xml:space="preserve">
一季度完成工程量的25%；二季度完成工程量的50%；三季度完成工程量的75%；四季度完成全年投资任务。
</t>
  </si>
  <si>
    <t>12部分</t>
  </si>
  <si>
    <t xml:space="preserve">0
</t>
  </si>
  <si>
    <t xml:space="preserve">
设施蔬菜、休闲农业企业
</t>
  </si>
  <si>
    <t xml:space="preserve">林晓航，副局长85236350，13705922529
</t>
  </si>
  <si>
    <t>潘建文：经办85215226，15960080885</t>
  </si>
  <si>
    <t>张帆</t>
  </si>
  <si>
    <t>福州市江阴工业集中区东部产业区填海造地项目</t>
  </si>
  <si>
    <t>江阴镇</t>
  </si>
  <si>
    <t xml:space="preserve">
填海造地1.06万亩，钱塘水闸、东侧海堤2.654公里，南堤3.194公里海堤实施至5.0m高程处。
</t>
  </si>
  <si>
    <t xml:space="preserve">
完成海砂填筑约5320万方，东侧海堤填筑550m，南侧海堤1150m。
</t>
  </si>
  <si>
    <t xml:space="preserve">
一二季度完成剩余的陆域海砂回填量。在土石料有保障的前提下，三四季度完成东堤2.6km以及1#、2#路和临时围堰临时工程。
</t>
  </si>
  <si>
    <t xml:space="preserve">
福州市江阴工业区开发建设有限公司
</t>
  </si>
  <si>
    <t>黄心平、总经理，0591-85966215</t>
  </si>
  <si>
    <t>长乐营前港闸桥建设项目</t>
  </si>
  <si>
    <t>2016计划新开工</t>
  </si>
  <si>
    <t>计划新开工</t>
  </si>
  <si>
    <t>长乐市</t>
  </si>
  <si>
    <t>营前街道</t>
  </si>
  <si>
    <t xml:space="preserve">
对原营前闸进行改造扩建，水闸宽91m，船闸宽12m，公路桥1座。
</t>
  </si>
  <si>
    <t>2016-2018</t>
  </si>
  <si>
    <t>其它</t>
  </si>
  <si>
    <t xml:space="preserve">
正在主体结构施工。
</t>
  </si>
  <si>
    <t xml:space="preserve">
一至四季度主体结构施工。
</t>
  </si>
  <si>
    <t xml:space="preserve">
长乐市水利局
</t>
  </si>
  <si>
    <t>严崇勇18960751099</t>
  </si>
  <si>
    <t>蔡劲松</t>
  </si>
  <si>
    <t>闽侯容益菌业绣球菌生产项目</t>
  </si>
  <si>
    <t>闽侯县</t>
  </si>
  <si>
    <t>南通镇</t>
  </si>
  <si>
    <t xml:space="preserve">
建设绣球菌工厂化生产厂房17座、绣球菌深加工生产线5条，以及实验、检验、研发综合大楼和员工宿舍等配套设施，总建筑面积约4万㎡。
</t>
  </si>
  <si>
    <t>2014-2018</t>
  </si>
  <si>
    <t xml:space="preserve">
综合实验楼已基本建成。
</t>
  </si>
  <si>
    <t xml:space="preserve">
一季度建设工程前期的准备工作、图纸的设计、现场的勘察；二季度开始动工建设生产厂房和综合楼；三季度生产设备的采购、安装；四季度设备的调试和厂房建设的验收。
</t>
  </si>
  <si>
    <t xml:space="preserve">
福建容益菌业科技研发有限公司
</t>
  </si>
  <si>
    <t>黄贤华
董事长
13123189999</t>
  </si>
  <si>
    <t>黄洁助理13609550772
601357955@qq.com</t>
  </si>
  <si>
    <t>林颖</t>
  </si>
  <si>
    <t>蔡战胜</t>
  </si>
  <si>
    <t>闽侯福丰生猪养殖一体化项目</t>
  </si>
  <si>
    <t>洋里乡</t>
  </si>
  <si>
    <t xml:space="preserve">
生猪养殖场二期：总建筑面积约7万㎡,建设母猪舍、保育育肥猪舍、环保设施等工程；生猪养殖基地三期：建设多层商品猪养殖舍约10.4万㎡,新增肉猪存栏约10万头，每年新增肉猪出栏数30万头。
</t>
  </si>
  <si>
    <t xml:space="preserve">
完成二期猪舍的主体建设；完成大部分猪舍的设备安装。三期A地块正在进行土地沉淀工作。
</t>
  </si>
  <si>
    <t xml:space="preserve">
一季度二期完成母猪舍的设备安装调试，三期办理农转用土地审批手续；二季度二期部分保育育肥猪舍土建施工，三期屠宰加工部分三通一平施工；三季度二期部分保育育肥猪舍的土建施工，三期猪舍主体设备的安装调试；四季度三期屠宰加工场的主体建设。
</t>
  </si>
  <si>
    <t xml:space="preserve">
福建省福丰农业发展有限公司
</t>
  </si>
  <si>
    <t xml:space="preserve"> 江福丰13305991111</t>
  </si>
  <si>
    <t>江一平
18259909877</t>
  </si>
  <si>
    <t>溪源江安全生态水系建设工程</t>
  </si>
  <si>
    <t>新申报</t>
  </si>
  <si>
    <t>上街镇</t>
  </si>
  <si>
    <t xml:space="preserve">
起点溪源水库坝下，终点葛岐水闸，河道总长约24公里，其中溪源水库坝下至榕桥水闸河段总长8.9公里，河宽60-80米，榕桥水闸至葛岐排涝站河段总长15.06公里，河宽80-100米。葛岐水闸以上流域面积208.66平方公里，河道采用复式断面形式。
</t>
  </si>
  <si>
    <t xml:space="preserve">
一期：消防训练基地段全部完成，上游岸滩修整A段五绞网护坡完成150米，C段岸滩修整五绞网护坡、I段抛石完成。F段修坡完成，开始五绞网施工。已完成郊野汇丰农场段320米1.5米步道铺贴及绿化种植。二期：消防训练基地增补段全完成，闽江学院段基本完成，剩余A区公园及路面颗粒；D段抛石已经完成，E段完成60%， H段抛石开始施工。
</t>
  </si>
  <si>
    <t xml:space="preserve">
一季度基本完成，二季度竣工验收
</t>
  </si>
  <si>
    <t xml:space="preserve">
闽江下游防洪堤闽侯管理处
</t>
  </si>
  <si>
    <t>郑锋13506976363</t>
  </si>
  <si>
    <t>林鑫13599953797</t>
  </si>
  <si>
    <t>王绍知</t>
  </si>
  <si>
    <t>乌龙江大道（上街段）工程</t>
  </si>
  <si>
    <t xml:space="preserve">
项目采用堤路结合方式，完善闭合大学城防洪堤；长约7公里，宽约34-50米,道路规划为双向六车道；与洪塘大桥和橘园洲大桥的各设一互通立交。
</t>
  </si>
  <si>
    <t>2016-2021</t>
  </si>
  <si>
    <t xml:space="preserve">
道路工程：橘园洲互通立交节点桩基施工；堤防工程：省水利厅项目评审中心完成工程可研报告初步审查。
</t>
  </si>
  <si>
    <t xml:space="preserve">
一季度橘园洲互通工程桩基工程基本完成；二季度堤防工程设计完成，完成洪塘互通工程招标工作；三季度洪塘互通工程动工建设；四季度堤防和道路主线工程动建准备工作。
</t>
  </si>
  <si>
    <t xml:space="preserve">
闽侯县乌龙江大道（上街段）项目建设指挥部
</t>
  </si>
  <si>
    <t>卓文清
副主任
059122888616
13906933303</t>
  </si>
  <si>
    <t>张文盛
059122888616
13799310077</t>
  </si>
  <si>
    <t>连江县东片区河道整治工程</t>
  </si>
  <si>
    <t>连江县</t>
  </si>
  <si>
    <t>敖江镇</t>
  </si>
  <si>
    <t xml:space="preserve">
1、乌石浦河2.69km河道整治工程；2、蛇塘河下游段1.45km河道整治工程；3、新南龙河0.696km河道整治工程；4、矮桥仔河上游段1.28km。
</t>
  </si>
  <si>
    <t xml:space="preserve">国有控股与民营合资
</t>
  </si>
  <si>
    <t xml:space="preserve">
完成乌石浦河河道407m整治工程施工；下游段预算审计及土地征用报批等前期工作。
</t>
  </si>
  <si>
    <t xml:space="preserve">
一季度完成乌石浦河道35%的施工工程量；完成其余3条内河的工程招投标等前期工作；二季度完成乌石浦河道50%的施工工程量，其他3条内河全部开工；三季度完成乌石浦河道75%的施工工程量，其余3条内河完成河道挡墙施工工程量的30%；四季度续建，完成总工程量的50%。
</t>
  </si>
  <si>
    <t xml:space="preserve">
连江县兴利水利投资有限公司
</t>
  </si>
  <si>
    <t>孙永基13705010685</t>
  </si>
  <si>
    <t>郑松15980138489</t>
  </si>
  <si>
    <t>郑立敏</t>
  </si>
  <si>
    <t>陈建平</t>
  </si>
  <si>
    <t>连江县琯头新城区（粗芦岛）防洪排涝工程</t>
  </si>
  <si>
    <t>琯头镇</t>
  </si>
  <si>
    <t xml:space="preserve">
总用地面积为178458㎡。项目防洪排涝涉及陆域集水面积3.35k㎡，分为后一片、蓬岐片和定岐塘下片三个片。设计河道总长为5.615km,新建内河防洪堤总长11.23km,新建截洪渠2.46km,新建海堤约505m，结合排污的排洪箱涵约431m，过路箱涵10个（其中利用现有箱涵1处，新建9处，水闸三座，山塘除险加固两处。并设置蓄洪区6处，占地总面积9.96万㎡。防洪山洪标准为20年一遇，排涝标准为5年一遇。
</t>
  </si>
  <si>
    <t>2014-2017</t>
  </si>
  <si>
    <t xml:space="preserve">
完成后一片区排洪渠工程、明渠改箱涵工程、后一水闸土建工程；完成蓬岐箱涵、蓬岐支函工程、蓬岐水闸工程；完成定岐排洪渠、福斗水闸土建工程。
</t>
  </si>
  <si>
    <t xml:space="preserve">
一季度完成后一水闸工程；P1滞洪区工程。二季度完成福斗河排洪渠、蓬岐排洪渠、定岐水闸工程。三季度完成后一H2水闸除险加固工程；完成蓬岐水闸海堤工程。四季度完成定岐片T2山塘除险加固工程，完成T1蓄洪区及北排洪渠。
</t>
  </si>
  <si>
    <t xml:space="preserve">
连江县金凤建设发展有限公司
</t>
  </si>
  <si>
    <t>吴东厚
13960882626</t>
  </si>
  <si>
    <t>游榕峰
15980710799</t>
  </si>
  <si>
    <t>连江大官坂垦区开发（基础设施及公共配套建设）项目</t>
  </si>
  <si>
    <t>坑园镇</t>
  </si>
  <si>
    <t xml:space="preserve">
大官坂垦区路网、污水处理厂、防洪排涝、学校、医院等基础设施及公共配套建设，进行填海造地建设。
</t>
  </si>
  <si>
    <t>2013-2018</t>
  </si>
  <si>
    <t xml:space="preserve">
可门工业园区路网进行路面施工；大官坂片东区防潮排涝工程河道主体施工；和大官坂垦区填海造地三期工程填海填砂建设。
</t>
  </si>
  <si>
    <t xml:space="preserve">
防洪排涝：东西向河道和坑园溪河道改造，金牌水闸工程完成前期报批手续并开工建设，官坂十字溪水库除险加固，下宫镇区防洪排涝工程及上宫溪防洪排涝工程开工建设；路网：兴港路进行软基处理，行雨污管网工程施工，下宫镇区道路开工建设；学校、医院：可门港中学及医院、下宫乡幼儿园及卫生院病房综合楼开工建设；大官坂垦区填海造地三期工程填海填砂建设。
</t>
  </si>
  <si>
    <t xml:space="preserve">
连江可门港建设发展有限公司、水利局等
</t>
  </si>
  <si>
    <t>林恒增</t>
  </si>
  <si>
    <t>闽清县葫芦门水库工程</t>
  </si>
  <si>
    <t>闽清县</t>
  </si>
  <si>
    <t>三溪乡
坂东镇</t>
  </si>
  <si>
    <t xml:space="preserve">
总库容1135万方，解决人饮10万人。配备水厂1座，日供水量3.5万吨；主管网建设12.6公里。
</t>
  </si>
  <si>
    <t>2013-2017</t>
  </si>
  <si>
    <t xml:space="preserve">
葫芦门水库大坝封顶，坂东水厂主体建成。
</t>
  </si>
  <si>
    <t xml:space="preserve">
一季度葫芦门水库移民、工程建设，坂东水厂工程；二季度葫芦门水库工程建设，移民、水保工程，坂东水厂工程建设；三季度葫芦门水库工程建设，坂东水厂厂区绿化、道路硬化；四季度工程完工。
</t>
  </si>
  <si>
    <t xml:space="preserve">
福建省水利投资集团（闽清）水务有限公司
</t>
  </si>
  <si>
    <t>郑斌强、董事长、18650772830</t>
  </si>
  <si>
    <t>刘子方、总经理、13706990331</t>
  </si>
  <si>
    <t>陈忠霖</t>
  </si>
  <si>
    <t>林飞</t>
  </si>
  <si>
    <t>闽江防洪工程福州段（二期）</t>
  </si>
  <si>
    <t>梅溪镇、梅城镇、白中镇、坂东镇</t>
  </si>
  <si>
    <t xml:space="preserve">
新建提防总长度11.916km，其中闽江干流流域3条护岸，总厂为2.628km；梅溪流域5条堤段，总长为9.288km。
</t>
  </si>
  <si>
    <t>2015.10-2017.10</t>
  </si>
  <si>
    <t xml:space="preserve">
城区段完成工程总量65%，坂东镇段完成工程总量63%，白中镇段完成工程总量88%。
</t>
  </si>
  <si>
    <t xml:space="preserve">
全面完成工程建设任务。
</t>
  </si>
  <si>
    <t xml:space="preserve">
闽清县防洪工程建设有限公司
</t>
  </si>
  <si>
    <t>冯贞武、董事长、18905021059</t>
  </si>
  <si>
    <t>福建闽江水口水电枢纽坝下水位治理与通航改善工程</t>
  </si>
  <si>
    <t>闽清县、闽侯县</t>
  </si>
  <si>
    <t>梅溪镇</t>
  </si>
  <si>
    <t xml:space="preserve">
建设挡水坝长52.5m、高程37.2m，一线500T级单级船闸193.0m×23.0m×4.0m（长×宽×水深），溢流堰长度340.0m，堰顶高程6.96m。
</t>
  </si>
  <si>
    <t>2015-2020</t>
  </si>
  <si>
    <t>央企</t>
  </si>
  <si>
    <t xml:space="preserve">
完成征迁和围堰工作。围堰内基坑开挖。
</t>
  </si>
  <si>
    <t xml:space="preserve">
一季度完成征拆迁，二季度辅助工程施工，三季度围堰，四季度主体工程建设。
</t>
  </si>
  <si>
    <t xml:space="preserve">
福建水口发电集团有限公司
</t>
  </si>
  <si>
    <t>曾季弟 0591-87075695</t>
  </si>
  <si>
    <t>汪洁 0591-87075713</t>
  </si>
  <si>
    <t>柯有铭</t>
  </si>
  <si>
    <t>罗源敖江供水工程</t>
  </si>
  <si>
    <t>罗源县</t>
  </si>
  <si>
    <t>霍口乡、白塔乡、松山镇；连江县蓼沿乡</t>
  </si>
  <si>
    <t xml:space="preserve">
取水口、滚水坝、输水隧洞及出水口组成，近期供水规模为11万吨/日，远期40万吨/日。
</t>
  </si>
  <si>
    <t>2011-2017</t>
  </si>
  <si>
    <t xml:space="preserve">
完成牛坑、赤岭施工区主洞开挖及井里支洞开挖任务。
</t>
  </si>
  <si>
    <t xml:space="preserve">
一季度完成进水口临时围堰，拌合系统安装；二季度完成C2标井里支洞、C3标八井、百丈及C1标傍尾施工区洞挖任务；三季度完成C2标岭下店、井里主洞洞挖任务；四季度全面建成并竣工。
</t>
  </si>
  <si>
    <t xml:space="preserve">
福建敖江水利枢纽工程有限公司
</t>
  </si>
  <si>
    <t>黄建成
13599881966</t>
  </si>
  <si>
    <t>郑相勇
13850139873</t>
  </si>
  <si>
    <t>林心銮</t>
  </si>
  <si>
    <t>高明</t>
  </si>
  <si>
    <t>罗源湾开发区金港工业区防洪排涝工程</t>
  </si>
  <si>
    <t>松山镇</t>
  </si>
  <si>
    <t xml:space="preserve">
建设排洪渠、滞洪区防洪堤、排水沟防洪堤、截洪沟、排洪闸1座及排涝站1座等。
</t>
  </si>
  <si>
    <t>2009-2018</t>
  </si>
  <si>
    <t xml:space="preserve">
进行白水排洪渠及燕窝水闸改造施工。
</t>
  </si>
  <si>
    <t xml:space="preserve">
一季度完成白水排洪渠、滞洪区防洪堤抛石压载，二季度堤身填筑；三季度完成燕窝水闸完工验收；四季度末白水防洪渠、滞洪区完成主体工程。
</t>
  </si>
  <si>
    <t xml:space="preserve">
罗源湾开发区管委会
</t>
  </si>
  <si>
    <t>范永刚,主任13705013388</t>
  </si>
  <si>
    <t>于贤杰，副主任13960919598</t>
  </si>
  <si>
    <t>罗源湾开发区南片区基础设施项目</t>
  </si>
  <si>
    <t xml:space="preserve">
建设站前路总长约1.68公里，及松山鹤屿片区防洪排涝滞洪区88亩、护岸1874米、水闸一座、泵站一座及泵站管理房一座。
</t>
  </si>
  <si>
    <t xml:space="preserve">
站前路基础处理；进行鹤屿片区防洪排涝工程基础处理。
</t>
  </si>
  <si>
    <t xml:space="preserve">
一季度完成滞洪区清淤及滞洪区护岸水泥搅拌桩，护岸回填、抛石及临电安装；二季度完成滞洪区水闸、排涝站基础和箱涵开挖，水泥搅拌桩；三季度完成滞洪区水闸与排涝站上部和箱涵混凝土结构工程；四季度末建成站前路建设，完成鹤屿防洪排涝工程量50%。
</t>
  </si>
  <si>
    <t>吴飞，副主任，13705984953</t>
  </si>
  <si>
    <t>福州霍口大型水库</t>
  </si>
  <si>
    <t>霍口乡</t>
  </si>
  <si>
    <t xml:space="preserve">
工程以供水为主，兼顾防洪和发电。总库容为2.97亿m³，电站装机容量60兆瓦，主坝坝高91米，坝顶长度338米，副坝坝高29.5米，坝顶长度168.7米。
</t>
  </si>
  <si>
    <t>2016-2020</t>
  </si>
  <si>
    <t xml:space="preserve">
基本完成导流洞建设，完成可研。
</t>
  </si>
  <si>
    <t xml:space="preserve">
一季度完成初设审批、监理招标、大坝施工招标；二季度主体开工、两岸坝肩开挖、副坝基础开挖，导流洞通水；三季度王廷洋大桥完工；大坝围堰截流；四季度基本完成大坝基础开挖。
</t>
  </si>
  <si>
    <t xml:space="preserve">
福建省水利投资集团（霍口）水务有限公司
</t>
  </si>
  <si>
    <t>林强
13850132898</t>
  </si>
  <si>
    <t>王年安13905008165</t>
  </si>
  <si>
    <t>闽江防洪工程福州段（三期）</t>
  </si>
  <si>
    <t>永泰县</t>
  </si>
  <si>
    <t>葛岭镇</t>
  </si>
  <si>
    <t xml:space="preserve">
堤段总长8.95km，其中新建堤防长度7.113km，护岸1.837km；防汛道路7.113km，均为新建混凝土路面；新建穿堤建筑物共11座，其中水闸4座，穿堤涵管6座，旱闸1座。
</t>
  </si>
  <si>
    <t xml:space="preserve">
汤口尾试验段、嵩口试验段、太原段、葛岭镇溪南段和镇区段正在施工，赤壁段准备进场施工。
</t>
  </si>
  <si>
    <t xml:space="preserve">
全面完成嵩口、汤口尾、太原堤段，完成溪南、葛岭镇区、赤壁部分堤段。
</t>
  </si>
  <si>
    <t>无</t>
  </si>
  <si>
    <t xml:space="preserve">
永泰县民生水利投资有限公司
</t>
  </si>
  <si>
    <t>陈章镁24832364</t>
  </si>
  <si>
    <t>雷连鸣</t>
  </si>
  <si>
    <t>张忠</t>
  </si>
  <si>
    <t>福建省平潭及闽江口水资源配置（一闸三线）工程</t>
  </si>
  <si>
    <t>永泰、闽侯、福清、长乐、福州市南</t>
  </si>
  <si>
    <t xml:space="preserve">
莒口拦河闸、闽江竹岐-大樟溪分水支线(37km)、大樟溪-三溪口水库-青口-长乐线路(51km)、大樟溪-东张水库-平潭福州交界处线路(97km)。
</t>
  </si>
  <si>
    <t>2013-2020</t>
  </si>
  <si>
    <t xml:space="preserve">
年内动工。
</t>
  </si>
  <si>
    <t xml:space="preserve">
隧洞开挖、管道铺设。
</t>
  </si>
  <si>
    <t xml:space="preserve">
福州市闽江下游防洪工程建设公司
</t>
  </si>
  <si>
    <t>市水利局</t>
  </si>
  <si>
    <t>陈济斌</t>
  </si>
  <si>
    <t>福州市闽江北港驳岸整治一期工程</t>
  </si>
  <si>
    <t>台江区、仓山区</t>
  </si>
  <si>
    <t xml:space="preserve">
岸线总长33.67km，其中南岸16.75km北岸16.92km。
</t>
  </si>
  <si>
    <t xml:space="preserve">
基本完成。
</t>
  </si>
  <si>
    <t xml:space="preserve">
完工。
</t>
  </si>
  <si>
    <t>福州江北城区山洪防洪生态补水工程</t>
  </si>
  <si>
    <t>晋安区、闽侯县</t>
  </si>
  <si>
    <t xml:space="preserve">
工程位于福州市闽江北港北岸城区，西起闽江北港北岸淮安大桥边，东至鼓山魁岐。集水面积约159.8k㎡，其中西片23.1k㎡，东片136.7k㎡。规划在闽江北港北岸文山里上游设五矿泵站，沿福州主城区北面山区设引水隧洞，经八一水库、登云水库，最后至魁岐出口。沿线设5条补水支洞、12座截洪坝、8座控制闸。
</t>
  </si>
  <si>
    <t xml:space="preserve">
主体工程全面动工。
</t>
  </si>
  <si>
    <t xml:space="preserve">
主隧洞施工。
</t>
  </si>
  <si>
    <t>交通</t>
  </si>
  <si>
    <t>福州港江阴港区8#、9#泊位工程</t>
  </si>
  <si>
    <t>2017计划新开工</t>
  </si>
  <si>
    <t xml:space="preserve">
建设1个5万吨级和1个7万吨级集装箱泊位，设计年通过能力为90万TEU。港区纵深1000米，陆域宽度648米。
</t>
  </si>
  <si>
    <t>2015-2019</t>
  </si>
  <si>
    <t xml:space="preserve">160000
</t>
  </si>
  <si>
    <t xml:space="preserve">
</t>
  </si>
  <si>
    <t xml:space="preserve">0
</t>
  </si>
  <si>
    <t>4、民营独资</t>
  </si>
  <si>
    <t>3、其他</t>
  </si>
  <si>
    <t xml:space="preserve">
开始沉箱预制、陆域回填砂、排水板施工、基漕开挖、基床抛石等水工主体工程。
</t>
  </si>
  <si>
    <t xml:space="preserve">
一季度完成水工工程总量10%；二季度累计完成水工工程总量25%；三季度累计完成水工工程总量40%；四季度累计完成水工工程总量75%（陆域回填砂、塑料排水板、沉箱预制和安装、西围堤、东护岸等主要水工主体工程完工）。
</t>
  </si>
  <si>
    <t xml:space="preserve">
</t>
  </si>
  <si>
    <t xml:space="preserve">
福建融港码头发展有限公司
</t>
  </si>
  <si>
    <t>负责人：薛秋红</t>
  </si>
  <si>
    <t>总经理助理：郁璇13860612311</t>
  </si>
  <si>
    <t>王进足</t>
  </si>
  <si>
    <t>交能</t>
  </si>
  <si>
    <t>福州壁头作业区12#泊位</t>
  </si>
  <si>
    <t xml:space="preserve">
新建1个5万吨级液体化工泊位（同时兼靠2艘5000GT液化石油气船舶），以及3千吨级泊位4个，并建设400万吨/年丙烯丙烷低温罐区，同步建设相关的配套设施，设计年通过能力195万吨。
</t>
  </si>
  <si>
    <t>4、民营独资;</t>
  </si>
  <si>
    <t xml:space="preserve">
至年底将完成码头交工验收手续，同时，罐区公用配套工程建设安装完成。
</t>
  </si>
  <si>
    <t xml:space="preserve">
争取一二季度完成码头试运行手续及罐区公用配套工程的相关验收手续，三四季度将罐区一期工程建设完成并投入使用。
</t>
  </si>
  <si>
    <t xml:space="preserve">
福州中江化工码头有限公司、福建天汇石化物流有限公司
</t>
  </si>
  <si>
    <t>汤亚田15280025800</t>
  </si>
  <si>
    <t>黄旭13599433570</t>
  </si>
  <si>
    <t>福清滨海大道（国省干线纵一线）</t>
  </si>
  <si>
    <t>城头镇、三山镇、龙田镇、江阴镇</t>
  </si>
  <si>
    <t xml:space="preserve">
全长114.8公里（含新建连接线5.2公里），其中利用旧路14.8公里，新建里程100公里，设计时速60公里。
</t>
  </si>
  <si>
    <t>2014-2019</t>
  </si>
  <si>
    <t xml:space="preserve">
元洪区纵四路至东阁农场：完成征地，路基施工98%、桥梁施工55%，涵洞35.4%；城头山下至元洪区纵四路：完成征地70%，路基挖方80%、路基填方50%；东阁农场至三山沁前：完成前期报批，施工进场，交桩复测；江镜前华至江涵大桥：江阴大道北段连南港大道东段完工；港区大道西段完成路基施工50%；江阴大道中段至南段完成前期报批和施工招标；港区大道东段完成前期报批和施工招标，施工进场；江阴莆头至孙卓段调整新增路线为蓝色产业园滨海路至江阴工业区港前路段，完成工可编制工作。228国道福清三山北陈至泽岐：完成工可及初设批复。
</t>
  </si>
  <si>
    <t xml:space="preserve">
到四季度元洪区纵四路至东阁农场段竣工验收；城头山下至元洪区纵四路段累计完成路基90%，桥梁90%，路面35%；龙田段、温泉大道段累计完成路基施工55%，桥梁施工35%；江阴段累计完成路基60%，桥梁35%，路面10%；三山沁前至三山泽岐段完成路基施工10%。
</t>
  </si>
  <si>
    <t xml:space="preserve">
福清市交通建设投资有限公司
</t>
  </si>
  <si>
    <t>陈少娟15959128322</t>
  </si>
  <si>
    <t>福州壁头作业区11#泊位</t>
  </si>
  <si>
    <t xml:space="preserve">
建设1个5万吨级液体化工码头、4个3千吨级小码头（11-1#~11-4#泊位）和总库容为55万m³的大型液体化工库区。
</t>
  </si>
  <si>
    <t>2012-2017</t>
  </si>
  <si>
    <t xml:space="preserve">
码头工程及陆域形成及地基处理工程完成质量鉴定，陆域形成吹填验收，库区房建工程（行政楼、动力站房、消防站）主体结构预验收，基本完成工艺、消防、给排水。
</t>
  </si>
  <si>
    <t xml:space="preserve">
争取一季度达到试运行条件。
</t>
  </si>
  <si>
    <t xml:space="preserve">
福建闽海能源有限公司
</t>
  </si>
  <si>
    <t>工业</t>
  </si>
  <si>
    <t>厦航福州基地建设项目</t>
  </si>
  <si>
    <t>漳港街道</t>
  </si>
  <si>
    <t xml:space="preserve">
用地132亩，总建筑面积约12.3万㎡，建设飞行出勤楼、配餐楼、地面出勤楼、货运中心、维修机库及附属设施等。
</t>
  </si>
  <si>
    <t xml:space="preserve">
飞行出勤楼已竣工验收；地面出勤楼监理招标公告已发布，施工招标发布公告；维修机库建成；货运中心施工队已进场，正在管线迁改；配餐楼正在进行图审和招投标清单和控制价编制。
</t>
  </si>
  <si>
    <t xml:space="preserve">
一至三季度主体结构施工，四季度装修。
</t>
  </si>
  <si>
    <t xml:space="preserve">
厦航福州分公司
</t>
  </si>
  <si>
    <t>出勤楼林云翔13960789112
货运维修卢永钦13559435959
配餐楼陈良宝13950404757</t>
  </si>
  <si>
    <t>福州牛头湾作业区12#、13#泊位</t>
  </si>
  <si>
    <t>松下镇</t>
  </si>
  <si>
    <t xml:space="preserve">
建设12#泊位7万吨级通用散货泊位（码头水工结构按靠泊20万吨级散货船设计），设计年货物吞吐能力为490万吨；13#泊位7万吨级通用散杂货泊位，设计年货物吞吐能力为250万吨。两个泊位共用岸线长531m，并同步建设相应配套设施。
</t>
  </si>
  <si>
    <t xml:space="preserve">
12#、13#泊位围堤填筑完成82.71%。后方陆域回填完成77.86%。沉箱运输安装完成24个(共31个)，完成77.42%。
</t>
  </si>
  <si>
    <t xml:space="preserve">
一季度12#泊位后方棱体回填及胸墙施工。二季度完成剩余7个沉箱安装，12#泊位后方棱体回填及胸墙施工，13#泊位后方棱体回填。三季度完成12#泊位主体工程，13#泊位后方棱体回填和后方陆域回填。四季度完成13#泊位主体工程和12#、13#泊位围堤填筑工程。
</t>
  </si>
  <si>
    <t xml:space="preserve">
福州牛头湾码头有限公司
</t>
  </si>
  <si>
    <t>王长芳13960866111</t>
  </si>
  <si>
    <t>邓玉青13950210161、121549898@qq.com
于莉13665079976，yuli9999@126.com</t>
  </si>
  <si>
    <t>长乐东海第二救助队飞行救助基地建设项目</t>
  </si>
  <si>
    <t>湖南镇</t>
  </si>
  <si>
    <t xml:space="preserve">
总建筑面积约1万㎡，建设执勤楼、机库、直升机停机坪及配套设施。
</t>
  </si>
  <si>
    <t>政府投资</t>
  </si>
  <si>
    <t xml:space="preserve">
土方平整完成，正在基础施工。
</t>
  </si>
  <si>
    <t xml:space="preserve">
一至三季度主体结构施工，四季度装修并建成。
</t>
  </si>
  <si>
    <t xml:space="preserve">
交通运输部东海第二救助队
</t>
  </si>
  <si>
    <t>彭志伟15959296261</t>
  </si>
  <si>
    <t>姚书广18859275325，</t>
  </si>
  <si>
    <t>罗蜀榕</t>
  </si>
  <si>
    <t>长乐福清湾深水航道二期</t>
  </si>
  <si>
    <t xml:space="preserve">
福清湾主航道起点至牛头湾作业区，位于在建的12#、13#泊位附近海域，长约19公里,按满足15万吨级散货船乘潮单向通航要求建设，同时兼顾18.8万吨特定散货船乘潮单向通航要求。
</t>
  </si>
  <si>
    <t xml:space="preserve">
正在航道疏浚、清障等工程施工。
</t>
  </si>
  <si>
    <t xml:space="preserve">
一至四季度航道疏浚、清障。
</t>
  </si>
  <si>
    <t xml:space="preserve">
长乐市交通运输局
</t>
  </si>
  <si>
    <t>潘上游0591-28931066</t>
  </si>
  <si>
    <t>陈楚楚：28825733  13799916311，2339709631@qq.com
陈春海13645026616</t>
  </si>
  <si>
    <t>福银高速公路闽侯鸿尾互通式立交工程</t>
  </si>
  <si>
    <t>鸿尾乡</t>
  </si>
  <si>
    <t xml:space="preserve">
设计速度为主线80km/h、匝道40km/h，路基宽度主线双向四车道24.5m，匝道单向单车道9m、双向双车道15.5m、互通连接线10m。
</t>
  </si>
  <si>
    <t xml:space="preserve">
完成路基清表91%，路基挖方5.8万m³，填土方4.1万m³,挡土墙2100m³,截水沟335m，路堑平台防护180m，EK0+121涵洞基础一节，桥梁桩基施工1根，现已开始施工桩基4根。
</t>
  </si>
  <si>
    <t xml:space="preserve">
一季度完成互通主线桥工程；二季度完成互通C、E、F匝道桥建设；三季度基本完成路基工程；四季度完成路基防护及排水工程。
</t>
  </si>
  <si>
    <t xml:space="preserve">
闽侯县路桥建设公司
</t>
  </si>
  <si>
    <t>林昌场
13706991155</t>
  </si>
  <si>
    <t>陈世邦 13599388006</t>
  </si>
  <si>
    <t>连江粗芦岛二桥及接线公路</t>
  </si>
  <si>
    <t xml:space="preserve">
二级公路2.491公里，大桥334米/座，设计车速60km/h。
</t>
  </si>
  <si>
    <t xml:space="preserve">
完成路基30万方，搭设钢便桥380米。
</t>
  </si>
  <si>
    <t xml:space="preserve">
一、二季度累计完成路基40万方，桥梁完成桩基10根；三、四季度累计完成路基50万方，桥梁完成桩基30根，系梁10个。
</t>
  </si>
  <si>
    <t xml:space="preserve">
连江县路港工程开发公司
</t>
  </si>
  <si>
    <t>陈友进13959130988</t>
  </si>
  <si>
    <t>黄祥坚15980523821</t>
  </si>
  <si>
    <t>104国道琯头岭隧道连江侧至琯头互通</t>
  </si>
  <si>
    <t>琯头镇 、         江南乡</t>
  </si>
  <si>
    <t xml:space="preserve">
分为A1、A2标段。A1段路线全长3.5495公里。琯头岭隧道连江侧至琯头互通A2段全长3.5456公里。
</t>
  </si>
  <si>
    <t xml:space="preserve">
A1：路基完成20万方，隧道累计完成开挖支护600米。；A2：完成软基处理CFG桩530根,共计9427m。山兜高架桥（I）完成桩基140根，系梁20道，承台6个，墩柱40根，盖梁20个，完成70片梁施工。
</t>
  </si>
  <si>
    <t xml:space="preserve">
一、二季度A1：路基累计完成25万方，隧道累计完成开挖支护700米；A2：山兜高架桥（I）累计完成桩基190根，系梁40道，承台14个，墩柱60根，盖梁30个，完成90片梁施工。三、四季度A1：路基累计完成30万方，隧道累计完成开挖支护800米；A2：山兜高架桥（I）累计完成桩基240根，系梁50道，承台24个，墩柱80根，盖梁50个，完成120片梁施工。
</t>
  </si>
  <si>
    <t xml:space="preserve">
福州市交通建设集团有限公司
</t>
  </si>
  <si>
    <t>郑志东13805082868</t>
  </si>
  <si>
    <t>林磊华13805047512</t>
  </si>
  <si>
    <t>连江县228国道道澳至东边段</t>
  </si>
  <si>
    <t>琯头镇、晓澳镇</t>
  </si>
  <si>
    <t xml:space="preserve">
二级公路7.733公里,路基宽17至28米，设计速度60km/h。
</t>
  </si>
  <si>
    <t xml:space="preserve">
完成隧道开挖左右洞各1000米，路基10万方。
</t>
  </si>
  <si>
    <t xml:space="preserve">
一、二季度累计完成路基30万方，隧道开挖1500米；三、四季度累计路基60万方，隧道开挖2000米。
</t>
  </si>
  <si>
    <t>福州港罗源湾港区可门作业区14#泊位工程</t>
  </si>
  <si>
    <t xml:space="preserve">
新建5万吨级通用泊位1个及相应的配套设施（水工结构按10万吨级散货船设计），设计年通过能力320万吨。
</t>
  </si>
  <si>
    <t xml:space="preserve">
完成泊位建设施工60%。
</t>
  </si>
  <si>
    <t xml:space="preserve">
进行码头及栈桥工程安装施工。
</t>
  </si>
  <si>
    <t xml:space="preserve">
福建华电可门发电有限公司
</t>
  </si>
  <si>
    <t>王红焰15960163935</t>
  </si>
  <si>
    <t>闽清国道316线70K—80K路段安全隐患整治工程第二期</t>
  </si>
  <si>
    <t xml:space="preserve">
10公里拓宽改造。
</t>
  </si>
  <si>
    <t xml:space="preserve">
完成初测初勘验收以及压覆矿、地灾、水保、环评、安评工作，开工建设。
</t>
  </si>
  <si>
    <t xml:space="preserve">
一季度完成工程量10%；二季度完成工程量30%；三季度完成工程量50%；四季度完成工程量70%。
</t>
  </si>
  <si>
    <t xml:space="preserve">
闽清县交通建设发展有限公司
</t>
  </si>
  <si>
    <t>邱道辉：15059137338</t>
  </si>
  <si>
    <t>国省干线联一线（闽清境）坂东楼下至云龙台鼎段公路工程项目</t>
  </si>
  <si>
    <t>云龙乡
坂东镇</t>
  </si>
  <si>
    <t xml:space="preserve">
路线长6.674公里，其中隧道4124.5m/2座。
</t>
  </si>
  <si>
    <t xml:space="preserve">
完成标准化临建设施施工；完成路基70%清表施工；完成挖方9.1万m³，完成3道涵洞；云中隧道、秋峰隧道建设中。
</t>
  </si>
  <si>
    <t xml:space="preserve">
完成征迁、三杆、军用光缆迁移等工作，排水及防护工程完成90%，秋峰隧道完成75%。
</t>
  </si>
  <si>
    <t>叶宝华15394522226</t>
  </si>
  <si>
    <t>副总经理</t>
  </si>
  <si>
    <t>福建省普通国省干线公路横五线闽清渡口至云龙段</t>
  </si>
  <si>
    <t>梅溪镇
云龙乡</t>
  </si>
  <si>
    <t xml:space="preserve">
路线长9.804公里，其中大桥316m，隧道1918.5m。
</t>
  </si>
  <si>
    <t xml:space="preserve">
1.完成标准化临建设施施工；
2.路基工程：完成路基清表、挖方、台背回填换填、挡土墙、改沟混凝土浇筑；
3.桥涵工程：桩基、桥台、台帽及盖梁、墩柱、扩大基础砼浇筑、涵洞建设；
4.隧道工程：郑宅隔隧道继续掘进，给排水及电气工程同时开展。
</t>
  </si>
  <si>
    <t xml:space="preserve">
完成征迁、三杆、军用光缆迁移等工作,路基工程、涵洞工程、排水及防护工程完成93%，郑宅隔隧道贯通，三际坂大桥建成。
</t>
  </si>
  <si>
    <t>陈仕国、总工程师13805033328</t>
  </si>
  <si>
    <t>滨海大通道228国道罗源鉴江至宁德城澳段公路</t>
  </si>
  <si>
    <t>鉴江镇</t>
  </si>
  <si>
    <t xml:space="preserve">
总长3.98公里，设计为二级公路标准，路基宽度17米、路面宽度14米。
</t>
  </si>
  <si>
    <t>2015-2017</t>
  </si>
  <si>
    <t xml:space="preserve">
隧道、桥梁、路基施工。
</t>
  </si>
  <si>
    <t xml:space="preserve">
一季度路基建成、隧道完成开挖；二季度末建成试通车（软基段完成堆载预压即视为完工）。
</t>
  </si>
  <si>
    <t xml:space="preserve">
罗源县交通国有资产投资经营有限公司
</t>
  </si>
  <si>
    <t>董志汤、董事长、0591-26823388、13950229599、lyxjtjjsk@164.com</t>
  </si>
  <si>
    <t>蔡挺、主办、0591-62575217、13763888986、bhdtdlyd@163.com</t>
  </si>
  <si>
    <t>滨海大通道228国道罗源碧里至鉴江公路</t>
  </si>
  <si>
    <t>碧里乡、鉴江镇</t>
  </si>
  <si>
    <t xml:space="preserve">
总长14.866公里，设计为二级公路标准，路基宽度17米、路面宽度14米，设计荷载为公路-Ⅰ级。
</t>
  </si>
  <si>
    <t xml:space="preserve">
一季度完成至60%路基、两隧道单洞贯通；二季度完成至70%路基、隧道全面贯通；三季度完成至80%路基、桥梁下部构造基本完成；四季度路基、桥梁主体基本建成。累计完成总工程量约85%。
</t>
  </si>
  <si>
    <t>董志汤、董事长、0591-26823388、13950229599、lyxjtjjsk@163.com</t>
  </si>
  <si>
    <t>104国道罗源五里至白塔段公路改线工程</t>
  </si>
  <si>
    <t>松山镇、凤山镇、白塔乡</t>
  </si>
  <si>
    <t xml:space="preserve">
全长11.6公里，其中二级公路7.5公里、路基宽17米，三级公路4.1公里、路基宽10米。
</t>
  </si>
  <si>
    <t xml:space="preserve">
完成渡头大桥上部结构、完成隧道掘进1公里。
</t>
  </si>
  <si>
    <t xml:space="preserve">
一至三季度主线路面、支线路基施工；四季度主线7.5公里建成通车，支线4.1公里完成50%工程量。
</t>
  </si>
  <si>
    <t>董志汤、董事长、0591-26823388、13950229599、lyxjtjjsk@165.com</t>
  </si>
  <si>
    <t>许杰、主办、0591-62575219、13960946383、lyxjtjjsk@163.com</t>
  </si>
  <si>
    <t>福州港罗源湾港区将军帽作业区15万吨散货码头</t>
  </si>
  <si>
    <t>碧里乡</t>
  </si>
  <si>
    <t xml:space="preserve">
建设一个15万吨级散货泊位（水工结构按靠泊30万吨级船舶设计），设计年通过能力1000万吨。
</t>
  </si>
  <si>
    <t>2009-2017</t>
  </si>
  <si>
    <t xml:space="preserve">
完成陆域强夯与碾压整平，进行办公生活区及辅助建筑施工。
</t>
  </si>
  <si>
    <t xml:space="preserve">
一季度进行办公生活区、皮带机廊道、转运站工程及直送线等工程施工；二季度完成办公生活区、皮带机廊道及转运站工程，及完成直送线建设50%；三季度具备罗源火电厂吹管条件；完成道路堆场面层、条形仓、防尘网工程施工，及装船机的制造；完成部分项目整理联调联试，具备单条线供煤条等项目；四季度全面完工。
</t>
  </si>
  <si>
    <t xml:space="preserve">
华能（福建）海港有限公司
</t>
  </si>
  <si>
    <t>陈忠谷
13809500759</t>
  </si>
  <si>
    <t>李跃
15506905591
陈新华
13635272537</t>
  </si>
  <si>
    <t>福州港罗源湾港区淡头作业区9#-11#泊位及仓储工程</t>
  </si>
  <si>
    <t xml:space="preserve">
建设规模为5000吨级通用泊位3个（水工结构按1万吨级散杂货船设计）以及相应配套设施，年吞吐量180万吨，码头岸线402米。
</t>
  </si>
  <si>
    <t xml:space="preserve">
便道等施工。
</t>
  </si>
  <si>
    <t xml:space="preserve">
一季度完成排水板施工50%；二季度完成排水板施工，西驳岸回填20%；三季度西驳岸回填50%；四季度完成西驳岸回填施工，水工结构准备打桩。
</t>
  </si>
  <si>
    <t xml:space="preserve">
福建源鑫物流有限公司
</t>
  </si>
  <si>
    <t>徐廷建
13906936797</t>
  </si>
  <si>
    <t>鄢萍</t>
  </si>
  <si>
    <t>福州港罗源湾港区淡头作业区14#、15#泊位工程</t>
  </si>
  <si>
    <t xml:space="preserve">
新建3000吨级(兼靠5000吨级)散杂货泊位2个，年吞吐量120万吨，使用港口岸线256M。
</t>
  </si>
  <si>
    <t xml:space="preserve">
码头主体完工，开展后方陆域回填施工。
</t>
  </si>
  <si>
    <t xml:space="preserve">
一季度后方陆域填埋和附属楼基础施工量20%；二季度累计完成45%；三季度累计完成75%；四季度完成后方陆域填埋和附属楼建设。
</t>
  </si>
  <si>
    <t xml:space="preserve">
福建博澳码头有限公司
</t>
  </si>
  <si>
    <t>陈兴伟、董事长、13705935871</t>
  </si>
  <si>
    <t>陈孔兴、总经理、13705991166</t>
  </si>
  <si>
    <t>永泰城区三环路</t>
  </si>
  <si>
    <t>城峰镇、葛岭镇</t>
  </si>
  <si>
    <t xml:space="preserve">
总里程约31.48公里，起点永泰建专学校（二环路交叉口，路线向北前行）、上楼（经凤岭隧道）、鱼溪、省道S203(钟石附近段）、清凉工业园、寨仑、巫洋隧道、蒲边、台口工业园、台口、大樟溪、永泰东互通、南江滨路、福永高速、穴利、南环西路、X182县道、项目终点与起点重合。其中，7座隧道长9.77公里。
</t>
  </si>
  <si>
    <t xml:space="preserve">
中海创段、中海创至南江滨段、站前段完成部分工程量。
</t>
  </si>
  <si>
    <t xml:space="preserve">
完成中海创园区段、中海创至南江滨段、南江滨至火车站段、站前段、老虎斜隧道等工程。
</t>
  </si>
  <si>
    <t xml:space="preserve">
中国交通建设股份有限公司
</t>
  </si>
  <si>
    <t>刘存立18953219068</t>
  </si>
  <si>
    <t>长乐至平潭高速公路（长乐古槐至松下段）</t>
  </si>
  <si>
    <t xml:space="preserve">
福清市
长乐市</t>
  </si>
  <si>
    <t>古槐、江田、松下</t>
  </si>
  <si>
    <t xml:space="preserve">
路线全长21.767公里，采取双向六车道高速公路标准，设计时速100km/h，路基宽度34.5米。
</t>
  </si>
  <si>
    <t xml:space="preserve">
完成路基土石方65%；梁片预制4%，梁片架设3%，桥梁工程桩基77%；桥梁墩柱70%；隧道工程开挖55%；二衬45%（控制性工程风洞山隧道开挖58%，二衬50%）。
</t>
  </si>
  <si>
    <t xml:space="preserve">
路基工程完成，桥梁工程累计完成75%，隧道工程完成，路面工程累计完成60%。
</t>
  </si>
  <si>
    <t xml:space="preserve">
福州长平高速公路有限责任公司
</t>
  </si>
  <si>
    <t>张宗锋      董事长   13600853601</t>
  </si>
  <si>
    <t>黄晓燕     计划部经理13960904363</t>
  </si>
  <si>
    <t>市交通委</t>
  </si>
  <si>
    <t>陈希治</t>
  </si>
  <si>
    <t>阮孝应</t>
  </si>
  <si>
    <t>福州洪山桥至洪塘大桥拓宽改建工程(洪山桥至三环段)</t>
  </si>
  <si>
    <t>鼓楼区
仓山区</t>
  </si>
  <si>
    <t>洪山、建新</t>
  </si>
  <si>
    <t xml:space="preserve">
全长2km，采用双向八车道城市主干道标准，设计速度60km/h，路基宽度为47.5米。
</t>
  </si>
  <si>
    <t xml:space="preserve">
已动建，完成临时便桥施工，完成洪山桥桩基10%。
</t>
  </si>
  <si>
    <t xml:space="preserve">
完成右幅桥梁下部结构施工，完成总量40%；路基完成50%，隧道完成20%。
</t>
  </si>
  <si>
    <t>郑志东
副总经理13805082868</t>
  </si>
  <si>
    <t>张振东18559191119</t>
  </si>
  <si>
    <t>长乐前塘至福清庄前高速公路项目</t>
  </si>
  <si>
    <t>长乐市
福清市</t>
  </si>
  <si>
    <t>古槐、罗联、阳下、龙山、海口、龙田、上迳、江阴</t>
  </si>
  <si>
    <t xml:space="preserve">
全长40.235公里，采用双向六车道高速公路标准，设计速度100km/h，路基宽度33.5米。
</t>
  </si>
  <si>
    <t xml:space="preserve">
施工单位进场开展驻地建设和临时设施建设。
</t>
  </si>
  <si>
    <t xml:space="preserve">
路基工程累计完成50%，桥梁工程累计完成30%、隧道工程累计完成35%。
</t>
  </si>
  <si>
    <t xml:space="preserve"> </t>
  </si>
  <si>
    <t xml:space="preserve">
福州长福高速公路有限责任公司 
</t>
  </si>
  <si>
    <t>叶知义
执行董事13705086128</t>
  </si>
  <si>
    <t>唐增健
合同部经理13905917040</t>
  </si>
  <si>
    <t>莆田至炎陵高速公路永泰梧桐至尤溪中仙段（福州段）</t>
  </si>
  <si>
    <t>梧桐、嵩口、盖洋、长庆</t>
  </si>
  <si>
    <t xml:space="preserve">
全长39.8公里，采用双向六车道高速公路标准建设，设计速度100km/h，路基宽度33.5米。
</t>
  </si>
  <si>
    <t xml:space="preserve">
路基工程完成20%，桥梁工程完成15%，隧道工程完成15%，征地拆迁占总量的20%。
</t>
  </si>
  <si>
    <t xml:space="preserve">
福州莆炎高速有限责任公司
</t>
  </si>
  <si>
    <t>陈永峰
董事长18950499155</t>
  </si>
  <si>
    <t>林松涛
工程部副主任15985752612</t>
  </si>
  <si>
    <t>国道104线连江至晋安段改线工程</t>
  </si>
  <si>
    <t>晋安区
马尾区
连江县</t>
  </si>
  <si>
    <t>琯头、亭江、鼓山</t>
  </si>
  <si>
    <t xml:space="preserve">
全长32.968公里，双向六车道一级公路，设计时速80km/h。
</t>
  </si>
  <si>
    <t xml:space="preserve">
路基工程累计完成30%，桥梁工程累计完成30%，隧道工程累计完成30%。
</t>
  </si>
  <si>
    <t xml:space="preserve">
路基工程累计完成70%，桥梁工程累计完成65%，隧道工程累计完成65%。
</t>
  </si>
  <si>
    <t>张文玲
建设指挥部项目负责13706941029</t>
  </si>
  <si>
    <t>福州站场建设及运输装备更新购置</t>
  </si>
  <si>
    <t>跨县区</t>
  </si>
  <si>
    <t xml:space="preserve">
建设华威公路港物流园二期、福州东南公路港物流园等公路客货场站；建设海峡奥体中心运动员村公交站、海峡奥体中心公交枢纽站、福新公交综合车场等公交场站项目；更新购置公交车1500辆、甩挂运输车辆500辆。
</t>
  </si>
  <si>
    <t>国有独资
民营独资</t>
  </si>
  <si>
    <t xml:space="preserve">
福州晋安物流中心建成投入使用，福清市宏路汽车站动工建设，动建福建盛荣电子商务与现代物流园，海峡奥体中心运动员村公交站、海峡奥体中心公交枢纽站建成。
</t>
  </si>
  <si>
    <t xml:space="preserve">
续建福州华威公路港物流园(二期)、福州东南公路港物流园、福建运杰物流园区、福建盛荣电子商务与现代物流园、福清公路港物流园（一期）等枢纽场站项目，福新公交综合车场、鹭岭公交首末站主体完工。
</t>
  </si>
  <si>
    <t xml:space="preserve">
相关物流企业，市客运场站公司等
</t>
  </si>
  <si>
    <t>何太泉18960880116
陈志云 87595311</t>
  </si>
  <si>
    <t>林双
13960818068
邹忠华 13960826235</t>
  </si>
  <si>
    <t>沈海高速复线连江洋门至闽侯青口段</t>
  </si>
  <si>
    <t>连江县
马尾区
长乐市
闽侯县</t>
  </si>
  <si>
    <t>东湖、浦口、东岱、琯头、琅岐、潭头、鹤上、古槐、罗联、玉田、青口</t>
  </si>
  <si>
    <t xml:space="preserve">
主线75.21公里，双向六车道高速公路，设计速度100km/h，路基宽度33.5米，可门疏港连接线18公里。
</t>
  </si>
  <si>
    <t xml:space="preserve">
临建工程全部完成；路基工程累计完成土石方69%；桥梁工程完成桩基60%、墩柱50%、梁片预制19%、梁片安装10%；隧道工程开挖44%、二衬35%。
</t>
  </si>
  <si>
    <t xml:space="preserve">
路基工程土石方累计完成100%，桥梁工程桩基开累完成100%；墩柱开累完成100%；梁片预制开累完成90%；梁片安装开累完成87%；桥面铺装开累完成80%；防撞护栏开累完成85%，隧道工程开挖开累完成100%；二衬开累完成100%。
</t>
  </si>
  <si>
    <t xml:space="preserve">
福州东南绕城高速公路有限公司
</t>
  </si>
  <si>
    <t>胡玉柳
董事长
13600891735</t>
  </si>
  <si>
    <t>耿晓辉
工程部副主任
13600864005</t>
  </si>
  <si>
    <t>福州普通公路建设</t>
  </si>
  <si>
    <t xml:space="preserve">
永泰丹云乡丹云村至横六线(岩前村）公路葛岭至东方学院段、S202渔溪至礼柄段拓宽改建工程及ZX1504闽清省璜镇至塔庄镇公路工程等普通公路改造项目。
</t>
  </si>
  <si>
    <t xml:space="preserve">
完工森林公园经宦溪至鼓岭景区道路整修工程、ZX1102林阳寺至岭头段公路工程、228国道连江晓澳至道澳段；ZX1502闽清白中里洋至池园镇隔兜公路工程、ZX1503闽清池园镇隔兜至潘亭段公路工程、ZX1506东桥溪沙至朱山段罗源湾可门作业区至下宫乡（下宫村）、晋安日溪至坝坑段等项目。
</t>
  </si>
  <si>
    <t xml:space="preserve">
完工S202渔溪至礼柄段拓宽改建工程、连江粗芦岛环岛公路塘下至后一段、ZX1604丹云乡丹云村至横六线(岩前村）公路葛岭至东方学院段、S209长乐湖里至洋屿段，续建罗源江滨北路五里至迹头段公路改建工程、罗源吕洞至滨海新城段公路、连江奇达至安凯、连江黄岐至大建、福清港区路等项目。
</t>
  </si>
  <si>
    <t xml:space="preserve">
永泰县交通建设发展中心、闽清县交通建设发展有限公司等
</t>
  </si>
  <si>
    <t xml:space="preserve">刘金淦24876199
池建开22320666
</t>
  </si>
  <si>
    <t xml:space="preserve">唐建宁24832151
池守庄等2232255
</t>
  </si>
  <si>
    <t>福州城市轨道交通1号线（二期）</t>
  </si>
  <si>
    <t>福州市</t>
  </si>
  <si>
    <t xml:space="preserve">
线路（二期）起点为安平站，终点为三江口站，共设4座车站，线路正线长度4.95公里，全为地下线。
</t>
  </si>
  <si>
    <t>2015-2021</t>
  </si>
  <si>
    <t xml:space="preserve">
火车南站至安平站区间盾构始发，开始掘进；安平站完成土石方开挖6万方；梁厝站完成槽壁加固，完成地连墙90幅。下洋站、三江口站开工建设。
</t>
  </si>
  <si>
    <t xml:space="preserve">
1标安平站完成主体结构；火车南站站至安平站盾构区间洞通。2标梁厝站车站主体完成60%，提供盾构始发场地。3标下洋站基坑围护结构全部完成，车站主体完成20%。4标三江口站车站基坑围护结构全部完成，车站主体完成60%。
</t>
  </si>
  <si>
    <t xml:space="preserve">
福州市城市地铁有限责任公司
</t>
  </si>
  <si>
    <t>潘红卫
总经理
86308011</t>
  </si>
  <si>
    <t>谢雄
总工室主任
86308032</t>
  </si>
  <si>
    <t>地铁公司</t>
  </si>
  <si>
    <t>潘红卫</t>
  </si>
  <si>
    <t>杨新坚</t>
  </si>
  <si>
    <t>铁轨办</t>
  </si>
  <si>
    <t>福州城市轨道交通2号线</t>
  </si>
  <si>
    <t xml:space="preserve">
2号线正线全长约30.387km，车站22座。设竹岐停车场和下院车辆段。控制中心与1号线共址，设主变电站2座及配套机电系统工程。
</t>
  </si>
  <si>
    <t xml:space="preserve">1180000
</t>
  </si>
  <si>
    <t xml:space="preserve">
全线22个站点全部展开主体工程施工，其中6个车站主体工程完成；14台盾构均可进场；车辆段、停车场软基处理全部完成。
</t>
  </si>
  <si>
    <t xml:space="preserve">
苏洋、金屿、董屿、金山、祥坂等13个车站主体工程完成。沙-上、上-金、福-董等10个区间洞通。下院车辆段综合楼主体完成。
</t>
  </si>
  <si>
    <t>福州市轨道交通6号线工程</t>
  </si>
  <si>
    <t xml:space="preserve">
线路起点于仓山区南台岛会展中心，终于长乐国际机场，线路全长约41.362km，其中高架线长6.765km，过渡段长0.66km，地下线长33.937km；共设20座车站，其中高架站1座，地下站19座。
</t>
  </si>
  <si>
    <t xml:space="preserve">
8月底工可获省发改委批复；
10月底完成初步设计评审，
11月30日第一批开工站点（林浦站、营前站、航城站、漳港站）开工建设。
</t>
  </si>
  <si>
    <t xml:space="preserve">
全线各站点、区间陆续开工建设。完成道庆洲大桥公轨分离点～营前站区间上跨沈海高速审批。
</t>
  </si>
  <si>
    <t>福州至平潭铁路（福州段）</t>
  </si>
  <si>
    <t>晋安区、马尾区、仓山区、长乐市、闽侯县</t>
  </si>
  <si>
    <t xml:space="preserve">
线路起自福州站，经鼓山、福州南站、长乐、松下，以桥梁跨越海坛海峡人屿岛、小练岛、大练岛至平潭岛，线路长度约88.5公里，其中福州段长约67.7公里。
</t>
  </si>
  <si>
    <t>2013.10-2019.12</t>
  </si>
  <si>
    <t>资本金按50%，省、部出资按4：6，省、市、平潭按58:30:12（中央预算内投资15亿元，铁路总公司资本金39.3亿元，福建省资本金42.7亿元，银行贷款54.56亿元，福州市资本金12.8亿元）</t>
  </si>
  <si>
    <t xml:space="preserve">
国有独资
</t>
  </si>
  <si>
    <t xml:space="preserve">
路基主体工程基本完成，隧道工程除个别长隧道、临既有线隧道外全部贯通，桥梁桩基基本完成，梁部施工陆续展开。
</t>
  </si>
  <si>
    <t xml:space="preserve">
大临工程、路基工程全部完成。桥梁完成85%。隧道完成93%。
</t>
  </si>
  <si>
    <t xml:space="preserve">
福州至平潭铁路公司
</t>
  </si>
  <si>
    <t>宗德明</t>
  </si>
  <si>
    <t>周锦军（18606069183）</t>
  </si>
  <si>
    <t>王石融</t>
  </si>
  <si>
    <t>福州机场二期扩建工程</t>
  </si>
  <si>
    <t xml:space="preserve">
新建1座21万㎡航站楼，新建1条4F级跑道，新增站坪面积52万㎡。机场二期陆域形成工程由福州万翔快递中心陆域形成工程、福州临空经济区仓储基地陆域形成工程、福州空港飞机维修基地陆域形成工程三个项目组成，合计新建护岸约4520m，填海形成陆域面积约为76万㎡，海域使用面积约为104.3万㎡，工程投资约为11.7亿元。
</t>
  </si>
  <si>
    <t>2016-2022</t>
  </si>
  <si>
    <t>企业</t>
  </si>
  <si>
    <t xml:space="preserve">
福州万翔快递中心陆域形成工程累计完成总进度的40%，福州临空经济区仓储基地陆域形成工程进场施工。
</t>
  </si>
  <si>
    <t xml:space="preserve">
福州万翔快递中心陆域形成工程护岸工程完成85%，护岸地基工程完成90%，扭王块预制完成100%，陆域回填完成95%。福州临空经济区仓储基地陆域形成工程护岸工程完成30%，护岸地基处理完成40%，扭王块预制完成50%，吹填海砂完成50%。
</t>
  </si>
  <si>
    <t>12060亩</t>
  </si>
  <si>
    <t xml:space="preserve">1564.5亩 </t>
  </si>
  <si>
    <t>元翔公司建设；机场二期办筹建；福州榕城港务发展有限公司代建</t>
  </si>
  <si>
    <t>念朝华（13515019199）李东华（13665046188）黄勤登（13615005297）</t>
  </si>
  <si>
    <t>张扬 （15080472350）温勇（13860629933）黄敬传（13705931675）</t>
  </si>
  <si>
    <t>元翔公司</t>
  </si>
  <si>
    <t>张波</t>
  </si>
  <si>
    <t>二期办</t>
  </si>
  <si>
    <t>能源</t>
  </si>
  <si>
    <t>福建LNG监控调度中心</t>
  </si>
  <si>
    <t>2016在建；</t>
  </si>
  <si>
    <t xml:space="preserve">
仓山区</t>
  </si>
  <si>
    <t>濂水路</t>
  </si>
  <si>
    <t xml:space="preserve">
项目建筑面积为51878.4㎡，共13层，其中地上11层，地下2层；建设福建省内整个LNG产业链的监控调度及应急指挥中心、福建LNG公司办公场所、各产业链公司集中办公场所。
</t>
  </si>
  <si>
    <t xml:space="preserve">
1、国有独资;
</t>
  </si>
  <si>
    <t>1、央企；</t>
  </si>
  <si>
    <t xml:space="preserve">
主体结构建设,同时进行水电实施安装。
</t>
  </si>
  <si>
    <t xml:space="preserve">
主体结构建设。
</t>
  </si>
  <si>
    <t xml:space="preserve">
中海福建天然气有限责任公司
</t>
  </si>
  <si>
    <t>董志清、项目经理、18001295819</t>
  </si>
  <si>
    <t>谢赛芳、13960823865</t>
  </si>
  <si>
    <t>仓山区</t>
  </si>
  <si>
    <t>梁栋</t>
  </si>
  <si>
    <t>吴深生</t>
  </si>
  <si>
    <t>海西天然气管网马尾段</t>
  </si>
  <si>
    <t>琅岐镇</t>
  </si>
  <si>
    <t xml:space="preserve">
马尾区境内新建输气管道约7.6千米，设置琅岐分输站1座。
</t>
  </si>
  <si>
    <t xml:space="preserve">
基本完成输气管道。
</t>
  </si>
  <si>
    <t xml:space="preserve">
中国海洋石油公司
</t>
  </si>
  <si>
    <t>林季标
13809517337</t>
  </si>
  <si>
    <t>陈晔</t>
  </si>
  <si>
    <t>福清市赤礁风电场</t>
  </si>
  <si>
    <t xml:space="preserve">
总装机容量4.8万千瓦，16×0.3万千瓦大型风力发电机组，年发电量1.29亿千瓦时。
</t>
  </si>
  <si>
    <t xml:space="preserve">0
</t>
  </si>
  <si>
    <t xml:space="preserve">
国有独资;
</t>
  </si>
  <si>
    <t xml:space="preserve">央企；
</t>
  </si>
  <si>
    <t xml:space="preserve">
部分风机基础浇筑。
</t>
  </si>
  <si>
    <t xml:space="preserve">
一季度完成征地工作；二季度完成风机基础浇筑工作；三季度风机吊装工作；四季度完成风机吊装及部分风机并网工作。
</t>
  </si>
  <si>
    <t>12
部分</t>
  </si>
  <si>
    <t xml:space="preserve">
华电（福清）风电有限公司
</t>
  </si>
  <si>
    <t>伍象琼，18965005955</t>
  </si>
  <si>
    <t>福清市龙潭风电场</t>
  </si>
  <si>
    <t xml:space="preserve">
总装机容量5.0万千瓦，20×0.25万千瓦大型风力发电机组，年发电量1.24亿千瓦时。
</t>
  </si>
  <si>
    <t>福清核电站项目</t>
  </si>
  <si>
    <t>三山镇</t>
  </si>
  <si>
    <t xml:space="preserve">
福清核电3、4号机组：两台2*100万千瓦二代改进型压水堆核电机组，年发电量为152.46亿度。
福清核电5、6号机组：两台2*100万千瓦三代核电技术核电机组，年发电量为160亿度。
</t>
  </si>
  <si>
    <t>2010-2021</t>
  </si>
  <si>
    <t>国有投资</t>
  </si>
  <si>
    <t xml:space="preserve">
3号机组正式投产运行。4号机组冷试开始，汽轮机盘车可用。5号机组反应堆厂房钢衬里施工完毕。6号机组反应堆厂房内筒体砼施工开始。
</t>
  </si>
  <si>
    <t xml:space="preserve">
3、4号机组：4月份4号机组热试开始；6月份4号机组核岛厂房核清洁完成；9月份4号机组首次临界；12月份4号机组实现商运。
5、6号机组：3月份5号机组环吊到场；6月份6号机组内穹顶拼装开始；7月份5号机组内穹顶吊装；12月份5号机组环吊可用，6号机组环吊到场。
</t>
  </si>
  <si>
    <t xml:space="preserve">
福建福清核电有限公司
</t>
  </si>
  <si>
    <t>王振清</t>
  </si>
  <si>
    <t>0591-86530336</t>
  </si>
  <si>
    <t>福清市青屿风电场</t>
  </si>
  <si>
    <t xml:space="preserve">
总装机容量2.4万千瓦，8×0.3万千瓦大型风力发电机组，年发电量0.76亿千瓦时。
</t>
  </si>
  <si>
    <t xml:space="preserve">
一季度完成风机基础浇筑工作；二、三季度完成风机吊装工作；四季度风机调试并网工作。
</t>
  </si>
  <si>
    <t>马头山风电场</t>
  </si>
  <si>
    <t>南岭镇、海口镇</t>
  </si>
  <si>
    <t xml:space="preserve">
装机容量4.75万千瓦，安装19台2.5兆瓦风力发电机组新建一座220KV升压站，年发电量1.4亿千瓦时。
</t>
  </si>
  <si>
    <t xml:space="preserve">
完成征交地及清表工作、5公里道路填筑工作、升压站开工建设、主要设备招标。
</t>
  </si>
  <si>
    <t xml:space="preserve">
完成升压站建设，道路填筑12.5公里，部分风机基础浇筑及8台风机吊装工作，首批风机并网发电。
</t>
  </si>
  <si>
    <t>10部分</t>
  </si>
  <si>
    <t xml:space="preserve">
中闽（福清）风电有限公司
</t>
  </si>
  <si>
    <t>陈秀玲、总经理、固话85251213传真85253230手机15005980821</t>
  </si>
  <si>
    <t>陈焕华、信息员、固话86098082、传真85253230、手机18850362002</t>
  </si>
  <si>
    <t>王母山风电场</t>
  </si>
  <si>
    <t>南岭镇、阳下街道</t>
  </si>
  <si>
    <t xml:space="preserve">
装机容量4.75万千瓦，安装19台2.5兆瓦风力发电机组，和马头山共用一座升压站，年发电量1.45亿千瓦时。
</t>
  </si>
  <si>
    <t xml:space="preserve">
完成征交地及清表工作、5公里道路填筑工作、主要设备招标。
</t>
  </si>
  <si>
    <t xml:space="preserve">
完成道路填筑15公里，部分风机基础浇筑及8台风机吊装工作，首批风机并网发电。
</t>
  </si>
  <si>
    <t>陈秀玲、总经理、固话85253230传真85253230手机15005980821</t>
  </si>
  <si>
    <t>大唐新能源闽侯青林风电场</t>
  </si>
  <si>
    <t>青口镇</t>
  </si>
  <si>
    <t xml:space="preserve">
4.8万千瓦、新建2MW的风力发电机组24台和一座110kV升压变电站。
</t>
  </si>
  <si>
    <t xml:space="preserve">
青林风电场内35KV并网线路和风电场外110KV输出线路动工。
</t>
  </si>
  <si>
    <t xml:space="preserve">
一季度6台风机发电；二季度18台风机机组建设、线路调试；三季度24台风机全部并网发电。
</t>
  </si>
  <si>
    <t xml:space="preserve">
大唐（福州）新能源有限公司
</t>
  </si>
  <si>
    <t>杨帆（18805001133）</t>
  </si>
  <si>
    <t>黄佳欣（13599081316）</t>
  </si>
  <si>
    <t>神华福建罗源湾储煤发电一体化项目</t>
  </si>
  <si>
    <t>下宫乡</t>
  </si>
  <si>
    <t xml:space="preserve">
2*1000MW电厂项目及年中转量1000万吨的国家煤炭储备基地。
</t>
  </si>
  <si>
    <t>国有控股与民营合资</t>
  </si>
  <si>
    <t xml:space="preserve">
完成三大主机招标，设计、施工、调试全过程监理招标，桩基施工和第一、二批部分辅机等招标工作；主体标段施工招标基本完成。
</t>
  </si>
  <si>
    <t xml:space="preserve">
一季度化学制取合格除盐水；二季度发电机定子就位；三季度汽轮机扣盖完成。
</t>
  </si>
  <si>
    <r>
      <t xml:space="preserve">
神华</t>
    </r>
    <r>
      <rPr>
        <sz val="6"/>
        <rFont val="宋体"/>
        <charset val="134"/>
      </rPr>
      <t>（福建</t>
    </r>
    <r>
      <rPr>
        <sz val="9"/>
        <rFont val="宋体"/>
        <charset val="134"/>
      </rPr>
      <t xml:space="preserve">）能源有限责任公司
</t>
    </r>
  </si>
  <si>
    <t>王志顺18050303651</t>
  </si>
  <si>
    <t>福建华电可门发电有限公司机组供热改造一期项目</t>
  </si>
  <si>
    <t xml:space="preserve">
对可门公司二期3、4号机组(2×600MW)进行改造,并新建中压管长度约4.5公里，低压管道长度约10公里。
</t>
  </si>
  <si>
    <t xml:space="preserve">
完成申远项目配套供热管网道施工。
</t>
  </si>
  <si>
    <t xml:space="preserve">
机组改造部份：一、二季度完成#3机组高中压缸改造，三、四季度完成化学部份土建及设备安装调试工作；热网部份：一、二季度建设低压管网,三、四季度对福建建工建筑工业化研发生产基地进行供热。
</t>
  </si>
  <si>
    <t>黄彪斌总经理电话：26786801</t>
  </si>
  <si>
    <t>华能罗源电厂一期工程</t>
  </si>
  <si>
    <t xml:space="preserve">
一期工程建设2×660MW超超临界、燃煤、直流循环机组，同步建设烟气脱硫、脱销设施。
</t>
  </si>
  <si>
    <t xml:space="preserve">
#1机主厂房封闭交安，#1炉安装完成80%，电除尘安装完成90%，脱硫系统完成60%;#2机主厂房12月封闭，#2炉安装完成40%；烟囱内筒安装完成。
</t>
  </si>
  <si>
    <t xml:space="preserve">
一季度#1、#2机组主厂房封闭;#1、#2发电机定子就位；#1、#2汽机台板就位；#1锅炉水压试验；化学制出合格水。二季度DCS受电；厂用电受电；#1锅炉酸洗完成；#1汽机扣盖完成，油循环开始；#2锅炉水压试验；#1锅炉点火吹管；#1脱硫完成冷态调试。三季度#1机组整套启动；#2锅炉酸洗完成;#2汽机扣盖完成，油循环开始；#1机组完成168h连续试运；#2锅炉点火吹管；#2脱硫完成冷态调试；#2机组整套启动。四季度#2机组完成168h连续试运。
</t>
  </si>
  <si>
    <t xml:space="preserve">
华能罗源电厂
</t>
  </si>
  <si>
    <t>刘铭
18060736788</t>
  </si>
  <si>
    <t>左莹
17759036016</t>
  </si>
  <si>
    <t>永泰抽水蓄能电站</t>
  </si>
  <si>
    <t>白云乡</t>
  </si>
  <si>
    <t xml:space="preserve">
装机120万千瓦。
</t>
  </si>
  <si>
    <t>2016-2023</t>
  </si>
  <si>
    <t xml:space="preserve">
主体工程地下厂房中导洞及厂房附属洞室工程施工方已进场施工。
“两路”工程：“两路”上下库连接公路和过境改线公已进场施工；张家山隧道已进洞355米。
</t>
  </si>
  <si>
    <t xml:space="preserve">
上下库、地下厂房，道路、隧道（通风洞、交通洞、施工支洞）等主体部分开工建设，并完成部分工程量。
</t>
  </si>
  <si>
    <t>3823.62永久1351.78临时</t>
  </si>
  <si>
    <t>未测算</t>
  </si>
  <si>
    <t>1908.9永久873.15临时</t>
  </si>
  <si>
    <t xml:space="preserve">
福建永泰闽投抽水蓄能有限公司
</t>
  </si>
  <si>
    <t>林优华15880459239</t>
  </si>
  <si>
    <t/>
  </si>
  <si>
    <t>福州地区2017年220-110千伏续建输变电工程</t>
  </si>
  <si>
    <t>市区、福清、长乐、连江、闽侯、罗源、闽清</t>
  </si>
  <si>
    <t xml:space="preserve">
续建超山变、瑞归变、娘宫变、洋洽变、蓼沿变、侯官变、昙石变、桐南变、桂湖变、后水变、东瀚变、百户变及华能罗源湾电厂送出等电网工程，新增变压器31台,新增变电容量251万千伏安，新建输电线路574.3公里。
</t>
  </si>
  <si>
    <t xml:space="preserve">
变电站基础建设，线路塔基开挖、组塔及架线，完成工作的50%。
</t>
  </si>
  <si>
    <t xml:space="preserve">
力争部分工程竣工；部分工程完成设备安装、调试，完成工作的70%。
</t>
  </si>
  <si>
    <t xml:space="preserve">
国网福州供电公司
</t>
  </si>
  <si>
    <t>王宜武；建设部主任；13850173730</t>
  </si>
  <si>
    <t>何开教；发展部；13600814268</t>
  </si>
  <si>
    <t>供电公司</t>
  </si>
  <si>
    <t>郑佩祥</t>
  </si>
  <si>
    <t>城建环保</t>
  </si>
  <si>
    <t>福州左海-金牛山城市森林步道建设工程</t>
  </si>
  <si>
    <t>鼓楼区</t>
  </si>
  <si>
    <t>洪山镇</t>
  </si>
  <si>
    <t xml:space="preserve">
钢结构主轴线8267米，登山步道7200米，车行道3000米及山地公园、桥梁、停车场、观景台等配套设施。
</t>
  </si>
  <si>
    <t xml:space="preserve">
完成福道西客站-金牛山体育公园段，福道梅峰山地公园-樱花园段，以及梅峰山地公园-退休职工活动中心段基础、桁架。
</t>
  </si>
  <si>
    <t xml:space="preserve">
全部完成。
</t>
  </si>
  <si>
    <t xml:space="preserve">
福州市鼓楼区建设投资管理中心
</t>
  </si>
  <si>
    <t>何俊斌
总经理
87674587</t>
  </si>
  <si>
    <t>吴  欣
综合部经理
87561837</t>
  </si>
  <si>
    <t>朱训志</t>
  </si>
  <si>
    <t>薛侃</t>
  </si>
  <si>
    <t>环资</t>
  </si>
  <si>
    <t>西洪路</t>
  </si>
  <si>
    <t xml:space="preserve">
西洪路位于西环北路西侧，杨桥西路北侧，路线起于杨桥西路，自西向东延伸，终于西环北路，路线长2481.381米，规划红线宽18米,工程建设内容包括道路、给排水、电气及照明、电力排管、交通及安全设施、绿化工程等。
</t>
  </si>
  <si>
    <t>2016.10-2017.12</t>
  </si>
  <si>
    <t xml:space="preserve">
完成西二环至工业路段建设
</t>
  </si>
  <si>
    <t xml:space="preserve">
主车道改造完成并通车。
</t>
  </si>
  <si>
    <t xml:space="preserve">
鼓楼区市政维护管理所
</t>
  </si>
  <si>
    <t>宋远超
18850352034</t>
  </si>
  <si>
    <t>郑云春</t>
  </si>
  <si>
    <t>梅峰路</t>
  </si>
  <si>
    <t xml:space="preserve">
新改建，规划红线宽18m、道路全长876.192m。
</t>
  </si>
  <si>
    <t>2016.10-2017.08</t>
  </si>
  <si>
    <t xml:space="preserve">
动工建设。
</t>
  </si>
  <si>
    <t>黄  俊
15059452546</t>
  </si>
  <si>
    <t>台江万宝商圈地下空间人防工程</t>
  </si>
  <si>
    <t>台江区</t>
  </si>
  <si>
    <t>宁化街道
新港街道
上海街道</t>
  </si>
  <si>
    <t xml:space="preserve">
总建筑面积19.5万㎡，建设立体平战结合为一体的商业设施。
</t>
  </si>
  <si>
    <t xml:space="preserve">
进行内部装修。
</t>
  </si>
  <si>
    <t xml:space="preserve">
四季度竣工。
</t>
  </si>
  <si>
    <t xml:space="preserve">
福建中防联博投资发展有限公司
</t>
  </si>
  <si>
    <t>陈国来（副总经理）
18606068808</t>
  </si>
  <si>
    <t>夏凡（外联）
13400502616</t>
  </si>
  <si>
    <t>孙利</t>
  </si>
  <si>
    <t>雷成财</t>
  </si>
  <si>
    <t>投资</t>
  </si>
  <si>
    <t>晋安正荣府（桂山生产生活留用地）</t>
  </si>
  <si>
    <t>新店镇</t>
  </si>
  <si>
    <t xml:space="preserve">
项目位于晋安区桂山路西侧，站东路以东，原桂山新苑地块，占地面积66872㎡，总建筑面积211031.09㎡，计容建筑面积170259.74㎡，不计容建筑40771.35㎡。
</t>
  </si>
  <si>
    <t xml:space="preserve">
上部工程施工。
</t>
  </si>
  <si>
    <t xml:space="preserve">
地块三、地块二上部工程施工，地块一配套停车场用房封顶。
</t>
  </si>
  <si>
    <t>正荣（福州）投资发展有限公司</t>
  </si>
  <si>
    <t>叶铭13605959725</t>
  </si>
  <si>
    <t>蔡家育15980209992</t>
  </si>
  <si>
    <t>洪波</t>
  </si>
  <si>
    <t>牛港山公园及林荫步道一期</t>
  </si>
  <si>
    <t>鼓山镇</t>
  </si>
  <si>
    <t xml:space="preserve">
公园占地约51.6万㎡，建设入口广场、生态浮岛、运动健身场地、文体用地等景观节点和停车场等相关配套设施。步道长约2.3公里，包括环湖、山体、鹤林路林荫游步道。
</t>
  </si>
  <si>
    <t xml:space="preserve">
公园前期设计。林荫步道完成方案设计、施工图设计等前期手续。
</t>
  </si>
  <si>
    <t xml:space="preserve">
公园山体施工。林荫步道一期建成并投用。
</t>
  </si>
  <si>
    <t xml:space="preserve">
市城乡建总
</t>
  </si>
  <si>
    <t>付木森
13809551120</t>
  </si>
  <si>
    <t>陈辉
13665037918</t>
  </si>
  <si>
    <t>郑勇</t>
  </si>
  <si>
    <t>琅岐市政基础设施改造项目</t>
  </si>
  <si>
    <t xml:space="preserve">
八一七路、平安路延伸段、通和路、江滨路、省道201线等。
</t>
  </si>
  <si>
    <t xml:space="preserve">
省道201、江滨路全部完工，平安路延伸段完成桥梁下部结构。八一七路：桥梁下部结构完成。通和路完成桥梁桩基。
</t>
  </si>
  <si>
    <t xml:space="preserve">
通和路完成80%，其他道路全部完工。
</t>
  </si>
  <si>
    <t>福州市琅岐路桥建设有限公司</t>
  </si>
  <si>
    <t>朱郁隽
13489999089</t>
  </si>
  <si>
    <t>林剑：13696898367
赖友彪：13599080259</t>
  </si>
  <si>
    <t>魁岐互通市政基础设施工程</t>
  </si>
  <si>
    <t>马尾镇</t>
  </si>
  <si>
    <t xml:space="preserve">
总长4200米，宽10-25米，包含道路、涵洞、给排水、电气及照明、电力排管、通信管道、交通及安全设施等。
</t>
  </si>
  <si>
    <t xml:space="preserve">其他 </t>
  </si>
  <si>
    <t xml:space="preserve">
基础施工。
</t>
  </si>
  <si>
    <t xml:space="preserve">
竣工。
</t>
  </si>
  <si>
    <t>福州开发区市政工程处</t>
  </si>
  <si>
    <t>吴福生 18960857657</t>
  </si>
  <si>
    <t>琅岐雁行江路及环岛路东段</t>
  </si>
  <si>
    <t xml:space="preserve">
环岛路东段长6.15公里，道路、桥梁、涵洞、给排水、共同管沟、电气照明、景观绿化、及交通设施等附属工程；含中小桥3座，涵洞4座，共同管沟6.9km;雁行江路长7.58公里，道路、桥梁、涵洞、给排水、共同管沟、电气照明、景观绿化、及交通设施等附属工程；含中小桥6座，涵洞9座，共同管沟7.38km。
</t>
  </si>
  <si>
    <t xml:space="preserve">
环岛路：路基完成填筑，桥梁完成80%，雨污水管完成50%。
雁行江路：软基处理30%。
</t>
  </si>
  <si>
    <t xml:space="preserve">
环岛路一季度桥梁上部构造施工；二季度路面绿化交安工程；三季度基本完成道路建设。
雁行江路一季度软基处理和桥梁桩基施工；二季度陆基填筑；三季度桥梁下部构造施工，陆基管线施工；四季度桥梁上部构造施工，完成全线路基、雨污水、给水、电力通信等。
</t>
  </si>
  <si>
    <t xml:space="preserve">
福州市琅岐路桥建设有限公司
</t>
  </si>
  <si>
    <t>朱郁隽
13489999089
江永生
13809533599</t>
  </si>
  <si>
    <t>王永安15060021602
李田15859427586</t>
  </si>
  <si>
    <t>马尾市政道路改造提升工程</t>
  </si>
  <si>
    <t xml:space="preserve">
玉藻路（浦南路）道路工程、亭江镇村居污水管网改造工程、亭江10号路改扩建工程、君山西路北段、城区内大修工程等。
</t>
  </si>
  <si>
    <t xml:space="preserve">
玉藻路（浦南路）道路工程预制空板，亭江镇村居污水管网改造工程完成300米、亭江10号路改扩建工程征迁、君山西路北段和铁南西路二期道路工程进场施工等。
</t>
  </si>
  <si>
    <t xml:space="preserve">
玉藻路等完成，其余继续施工。
</t>
  </si>
  <si>
    <t xml:space="preserve">
福州开发区市政工程处
</t>
  </si>
  <si>
    <t>中国（福建）自贸区福州片区琅岐区块基础设施工程</t>
  </si>
  <si>
    <t xml:space="preserve">
用地981亩，包括9条总长10.28公里市政道路工程、总长1.295公里河道整治工程和总面积33.18万㎡绿化工程。
</t>
  </si>
  <si>
    <t xml:space="preserve">
1、滨江西路、横三路移交。2、搅拌桩3万米，路基挖填3万m³，管道300米，涵洞20米，桩基480m，渡亭河河道开挖200米。
</t>
  </si>
  <si>
    <t xml:space="preserve">
完成全部路段桥梁主体工程及部分路基填筑工程。
</t>
  </si>
  <si>
    <t>邵亨宁13600872519</t>
  </si>
  <si>
    <t xml:space="preserve">龙田小城镇建设
</t>
  </si>
  <si>
    <t>龙田镇</t>
  </si>
  <si>
    <t xml:space="preserve">
建设龙溪河综合整治、龙田镇农村环境综合整治、友谊村饮水工程、东壁岛饮水工程、东营村道路改造与拓宽工程、龙田镇东部片区新农村建设、龙田镇西部片区新农村建设、黄标车整治、强美生态农业开发新建、福清第三中学教学综合楼新建、前林中心小学教学综合楼新建及运动场改造工程、龙田学区附属工程建设及田径运动场改造工程、西亭中学学生宿舍楼新建、龙田滨海新城建设、福庐山公园二期环山路、福庐山矿坑整治及土地复垦、西坑村美丽乡村建设、龙田污水处理厂等。
</t>
  </si>
  <si>
    <t xml:space="preserve">
完成建筑面积7.8万㎡。
</t>
  </si>
  <si>
    <t xml:space="preserve">
龙溪河综合整治：全面完成并投入使用。
龙田镇农村环境综合整治：全面完成任务。
东壁岛饮水工程：完成茶腰村、山利村、海滨村、厝场村管道铺设。
</t>
  </si>
  <si>
    <t xml:space="preserve">
福建融鼎房地产开发有限责任公司和龙田镇人民政府
</t>
  </si>
  <si>
    <t>江阴小城市建设</t>
  </si>
  <si>
    <t xml:space="preserve">
建设农村校舍工程、安置区A区及周边配套工程、江阴新农村建设、兴林路改造工程、江阴人民法庭审判楼、闽调洋边调节库、南港大道A段及江阴大道北段提升改造工程、沿海海堤排险加固工程、南港大道B段项目、江阴行政派出所。
</t>
  </si>
  <si>
    <t xml:space="preserve">
农村校舍工程：外墙装修；下石小学改扩建施工；庄前小学报批工作扫尾；梨港小学、新港小学启动报批工作。安置区A区及周边配套工程：填方平整，周边地面违章构筑物拆除。江阴新农村建设：建设下垄新农村小区25幢。兴林路改造：完成立项、设计、图审等前期工作，启动资金到位，待设计图完善后启动。江阴法庭审判楼：完成农转用报批，进行征交地。闽调洋边调节库：协调部分永久性租地，完成交地，江涵排水沟施工。南港大道A段及江阴大道北段提升改造：完成地下雨污管网铺设、路基排水工程、非机动车道换填、5%水稳层和级配碎石基层施工。沿海海堤排险加固工程：友谊海堤、北郭海堤总工程量完成90%。南港大道B段：雨污管网铺设工作。江阴行政派出所：项目设计。
</t>
  </si>
  <si>
    <t xml:space="preserve">
农村校舍工程：完成屿礁小学校舍、下石小学、庄前小学、新港小学、梨港小学施工。安置区A区及周边配套工程：三、四季度开始联体住宅建设。江阴新农村建设：一、二季度建设下垄村新农村小区；三、四季度完成莆头村、北郭村、东井村、屿礁村等绿化、公园等项目。兴林路改造工程：一季度完成招投标；二季度完成地面清表；三季度进行雨污管网铺设；四季度完成改造。江阴人民法庭审判楼：1-12月进行主体建设。闽调洋边调节库：6月主体工程完工。南港大道A段及江阴大道北段提升改造工程：4月完成竣工验收。沿海海堤排险加固工程：3月竣工。南港大道B段项目：4月验收。江阴行政派出所：1月招投标，2-7月主体建设；8-12月装修。
</t>
  </si>
  <si>
    <t xml:space="preserve">
江阴镇
</t>
  </si>
  <si>
    <t>渔溪小城镇建设</t>
  </si>
  <si>
    <t>福清</t>
  </si>
  <si>
    <t>渔溪</t>
  </si>
  <si>
    <t xml:space="preserve">
包含盛世庄园、御景湾、天华大酒店、新农村建设、凯景又一城、黄檗文化旅游园等项目
</t>
  </si>
  <si>
    <t xml:space="preserve">
盛世庄园工程主体全部下架，配套设施完成30%；御景湾 工程主体全部下架，配套设施完成30%；天华大酒店完成前期手续
</t>
  </si>
  <si>
    <t xml:space="preserve">
至第四季度盛世庄园、御景湾全部竣工；天华大酒店基本竣工；渔溪镇新农村建设项目开始建设；凯景又一城进行主体建设及部分楼体的装修；黄檗文化旅游园进行征交地工作。
</t>
  </si>
  <si>
    <t xml:space="preserve">
渔溪镇人民政府
</t>
  </si>
  <si>
    <t>黄芸</t>
  </si>
  <si>
    <t>翁涵琛13459137721</t>
  </si>
  <si>
    <t>305省道玉融大桥-霞楼村道路</t>
  </si>
  <si>
    <t>龙江街道</t>
  </si>
  <si>
    <t xml:space="preserve">
道路总长3.6公里。
</t>
  </si>
  <si>
    <t xml:space="preserve">
完成部分道路改造及人行道改造及污水管道施工。
</t>
  </si>
  <si>
    <t xml:space="preserve">
一季度完成部分道路改造，二季度基本完成道路改造。
</t>
  </si>
  <si>
    <t xml:space="preserve">
城投公司
</t>
  </si>
  <si>
    <t>刘云忠（13655062199）</t>
  </si>
  <si>
    <t>钟坤禄（15705958296）</t>
  </si>
  <si>
    <t>道路“白改黑”工程</t>
  </si>
  <si>
    <t xml:space="preserve">
建设：S305线40K+700-58K+000段水泥砼路面“白改黑”工程、X177线龙山至山下段白改黑工程、S305线20K+800-40K+700段水泥砼路面“白改黑”工程。
</t>
  </si>
  <si>
    <t xml:space="preserve">
完成部分工程量建设。
</t>
  </si>
  <si>
    <t xml:space="preserve">
S305线40K+700-58K+000段水泥砼路面“白改黑”工程：三季度全面完成。
X177线龙山至山下段白改黑工程：三季度全面完成。
S305线20K+800-40K+700段水泥砼路面“白改黑”工程：四季度完成主体工程。
</t>
  </si>
  <si>
    <t xml:space="preserve">
公路分局
</t>
  </si>
  <si>
    <t>卓超琦18659158228</t>
  </si>
  <si>
    <t>高山小城镇建设</t>
  </si>
  <si>
    <t>高山</t>
  </si>
  <si>
    <t xml:space="preserve">
项目包括高山镇六一北路邱厝片区旧城改造项目、交通基础设施提升改造及道路缆化工程、北垞、西江、后安、山后、长安、北岭等新农村建设项目、水利设施建设、校安工程、垃圾中转站改造、11wv电力工程和东瀚变配电站改造、原高山镇客运站地块建设项目等项目。
</t>
  </si>
  <si>
    <t>2017-2018</t>
  </si>
  <si>
    <t>10、其他</t>
  </si>
  <si>
    <t xml:space="preserve">
已完成邱厝片区指挥中心建设；高园西路项目正在进行部分两段土方、挡墙等基础工程，部分管线工程已经完成铺设工作；凤岗大道正在进行已征交部分路段施工；交通基础设施提升改造及道路缆化工程部分项目正在进行方案设计；第一批新农村建设完成北垞、西江等村规划修编；水利设施建设正在进行方案设计、校安工程正在进行方案设计；垃圾中转站改造启动项目前期工作；11wv电力工程和东瀚变配电站改造启动项目前期工作。
</t>
  </si>
  <si>
    <t xml:space="preserve">
一季度六一北路邱厝片区旧城改造项目启动项目建设；二、三季度继续建设；四季度除六一北路邱厝片区旧城改造项目，其他项目内容基本完成项目建设，原高山镇客运站地块建设续建。
</t>
  </si>
  <si>
    <t xml:space="preserve">
高山镇人民政府
</t>
  </si>
  <si>
    <t>董晓杭    85893887</t>
  </si>
  <si>
    <t>观溪新区基础配套设施建设</t>
  </si>
  <si>
    <t>龙江街道
宏路街道</t>
  </si>
  <si>
    <t xml:space="preserve">
观溪新区经四路、商业街南北两侧18和12米规划路、经一路、纬一路（福通大桥至大埔大桥、大埔大桥西延伸段、西延伸段至324国道）道路工程、纬二路（观音埔大桥延伸段至福通大桥）道路建设和电力预埋管工程。
</t>
  </si>
  <si>
    <t xml:space="preserve">1、国有独资;
</t>
  </si>
  <si>
    <t>3、其他。</t>
  </si>
  <si>
    <t xml:space="preserve">
完成经四路、12米路、纬一路（观音埔大桥—福通大道）及其配套的部分工程量，继续推动其余项目前期工作。
</t>
  </si>
  <si>
    <t xml:space="preserve">
一、二季度前期工作三、四季度完成部分工程建设。
</t>
  </si>
  <si>
    <t xml:space="preserve">
福清市城建投资控股有限公司
</t>
  </si>
  <si>
    <t>刘云忠13655062199</t>
  </si>
  <si>
    <t>环城路项目</t>
  </si>
  <si>
    <t>音西街道阳下街道玉屏街道龙山街道龙江街道</t>
  </si>
  <si>
    <t xml:space="preserve">
包括汽车专用线二期、汽车专用线三期、融宽环路、东环路立交、横一路等项目。
</t>
  </si>
  <si>
    <t xml:space="preserve">
汽车专用线II期主线通车、汽车专用线III期主线通车、东环路立交主线通车、融宽环路A段东半幅通车。
</t>
  </si>
  <si>
    <t>部分路段投入使用。</t>
  </si>
  <si>
    <t>东部新城开发建设</t>
  </si>
  <si>
    <t>龙山街道龙江街道</t>
  </si>
  <si>
    <t xml:space="preserve">
道路主体工程、绿化工程、交通工程及管线综合，道路全长约9公里，占地面积约700亩。
</t>
  </si>
  <si>
    <t xml:space="preserve">
完成项目施工图设计（除电力预埋管）并推动征交地工作。
</t>
  </si>
  <si>
    <t xml:space="preserve">
一、二季度前期工作；三、四季度完成部分工程建设。
</t>
  </si>
  <si>
    <t>华侨公园</t>
  </si>
  <si>
    <t>海口镇</t>
  </si>
  <si>
    <t xml:space="preserve">
总用地面积约236亩，总建筑面积达到8438㎡，其中林绍良纪念馆6679㎡，其它还有6个小型服务设施，公共厕所6个，共340㎡，管理用房460㎡，道路面积25136㎡，广场面积10238㎡，绿化面积115500㎡，绿化率73.3%，容积率0.054，车位120个。
</t>
  </si>
  <si>
    <t xml:space="preserve">
主体建设中。
</t>
  </si>
  <si>
    <t xml:space="preserve">
一季度完成土地平整与基础建设；二季度完成主体框架的建设的50%；三季度完成主体框架建设的100%；四季度进行周边绿化工作。
</t>
  </si>
  <si>
    <t>236亩</t>
  </si>
  <si>
    <t xml:space="preserve">
海口镇政府
</t>
  </si>
  <si>
    <t>胡振杰</t>
  </si>
  <si>
    <t>江阴东纵五路及江塘路道路工程</t>
  </si>
  <si>
    <t xml:space="preserve">
该项目为江阴环保隔离带安置区A区配套工程，东纵五路全长1160.07米南北走向红线宽度30米为城市次干道；江塘路全长365米东西走向红线宽度36米为城市主干道。
</t>
  </si>
  <si>
    <t>1、国有独资</t>
  </si>
  <si>
    <t xml:space="preserve">
1、2016年12月完施工许可证的办理。                             2、2016年12月30日完成路基清表挖运土方  
</t>
  </si>
  <si>
    <t xml:space="preserve">
一季度完成污水管道施工，主道箱涵施工；二季度管道、路基土方挖填，、给水管道，通信管道，碎石稳定层的施工；三季度完成沥青路面、人行道的施工，通车投入使用。
</t>
  </si>
  <si>
    <t xml:space="preserve">
福清市侨乡建设投资有限公司
</t>
  </si>
  <si>
    <t>：林华杰（13675078677）、代建单位：沈良忠（13850157333）</t>
  </si>
  <si>
    <t>王实明（13600888171）</t>
  </si>
  <si>
    <t>长乐嬴洲炎山片区开发建设</t>
  </si>
  <si>
    <t xml:space="preserve">
嬴洲片区启动区--营前海星片区，建设228亩住宅新区，总建筑面积65万㎡，炎山片区启动区建设滨江路炎山片区路段长3.66公里、宽50米。
</t>
  </si>
  <si>
    <t xml:space="preserve">
嬴洲片区B地块3#楼封顶，D地块2#楼结构施工，3#、5#楼封顶；F地块8幢封顶。炎山片区启动区岸线规划调整已获省政府批准，目前可研、环评、堤路设计正在编制。
</t>
  </si>
  <si>
    <t xml:space="preserve">
长乐嬴洲炎山片区开发建设指挥部
</t>
  </si>
  <si>
    <t>何祖兴工程师13960834522
吴建兴经理18805910808
张启水13705915485</t>
  </si>
  <si>
    <t>长乐城镇建设项目</t>
  </si>
  <si>
    <t>首占
营前航城</t>
  </si>
  <si>
    <t xml:space="preserve">
开展城镇建设，建设市政道路和学校、车站、医院、商业商务等城市配套。
</t>
  </si>
  <si>
    <t xml:space="preserve">
和谐路延伸段正在施工中，龙芝嘉华住宅小区、长乐名城建设项目、富阳安置小区等正在主体结构施工，天景华苑等项目已开始动工建设。
</t>
  </si>
  <si>
    <t xml:space="preserve">
和谐路延伸段主体建成，龙芝嘉华住宅小区、长乐名城建设项目等基本建成，天景华苑等项目主体结构施工。
</t>
  </si>
  <si>
    <t xml:space="preserve">
长乐市新区建设指挥部及相关乡镇
</t>
  </si>
  <si>
    <t>卢钟官
13950357688
徐向梅
13706973162
林义鲁
13609573398</t>
  </si>
  <si>
    <t>闽江花园新城</t>
  </si>
  <si>
    <t xml:space="preserve">
规划用地543亩，总建筑面积25.96万㎡
</t>
  </si>
  <si>
    <t xml:space="preserve">
基础开挖、护坡施工
</t>
  </si>
  <si>
    <t xml:space="preserve">
地块2、3各项验收，地块5二期主体完成
</t>
  </si>
  <si>
    <t>福州深碧开发有限公司</t>
  </si>
  <si>
    <t>杨雪英15806081249</t>
  </si>
  <si>
    <t>荆溪小城镇建设路网工程</t>
  </si>
  <si>
    <t>荆溪镇</t>
  </si>
  <si>
    <t xml:space="preserve">
光明谷路分A、B两个标段，A标段道路长度约3400米宽度18米，B标段道路长度约700米宽度18米;光明路规划道路长度3626.277米;新城中路（港头段）规划道路长度约1722米，宽度30米;新城中路（徐家村段）规划道路长度3878米，宽度24—30米等。
</t>
  </si>
  <si>
    <t>2014-2020</t>
  </si>
  <si>
    <t xml:space="preserve">
光明路B标段一标工程标完成，光明谷路AK540+620段完成，桐口安置房区间规划路报批，吉第配套路完成财审，溪下中路基本完成。
</t>
  </si>
  <si>
    <t xml:space="preserve">
三季度桐口区间路完成，溪下路完成；四季度新城中路（港头段）完成20%，光明路B标段二标完成60%，吉第配套道路完成。
</t>
  </si>
  <si>
    <t xml:space="preserve">
荆溪小城镇建设指挥部
</t>
  </si>
  <si>
    <t>黄晓阳13609555333</t>
  </si>
  <si>
    <t>林秀丽13960969436</t>
  </si>
  <si>
    <t>连江县解放大桥重建工程</t>
  </si>
  <si>
    <t>凤城镇、江南乡</t>
  </si>
  <si>
    <t xml:space="preserve">
连江县解放大桥全长953米，其中桥长330米，宽26米。工程建设包括旧桥拆除，新桥建设，潜坝挖除，防洪堤加固，南北两岸接线道路建设。
</t>
  </si>
  <si>
    <t xml:space="preserve">2016-2018
</t>
  </si>
  <si>
    <t xml:space="preserve">国有独资
</t>
  </si>
  <si>
    <t xml:space="preserve">
计划于年底完成桥梁下部基础结构及防洪堤加固。
</t>
  </si>
  <si>
    <t xml:space="preserve">
一季度完成桥梁下部结构桥台和墩柱，桥梁引桥上部结构第四联，南北岸水利防洪挡墙；二季度完成桥梁引桥上部结构第一联，八一六南路路基工程；三季度完成桥梁引桥上部结构第二联和第五联，八一六南路路基工程；四季度完成桥梁主桥上部结构第三联，朝晖路路基工程。
</t>
  </si>
  <si>
    <t>24615平方米</t>
  </si>
  <si>
    <t>12308平方米</t>
  </si>
  <si>
    <t xml:space="preserve">
连江县解放大桥工程建设指挥部
</t>
  </si>
  <si>
    <t>叶世乐
13809539286</t>
  </si>
  <si>
    <t xml:space="preserve">林然
15985793034 </t>
  </si>
  <si>
    <t>连江城关片区（基础设施及公共配套建设）开发项目</t>
  </si>
  <si>
    <t xml:space="preserve">
连江县</t>
  </si>
  <si>
    <t xml:space="preserve">
建设城关片区市政路网、桥梁、污水管网、垃圾焚烧发电、城区排水、防洪排涝等基础设施，进行棚屋改造、安置房、学校建设；建设房地产开发项目：恒宇公馆花园住宅小区开发、恒宇观邸花园商住开发、建发领郡花园商住开发、禹州剑桥学院、正祥日照家林；建设经济开发区基础设施及配套工程项目。
</t>
  </si>
  <si>
    <t xml:space="preserve">
县医院周边路网、东区新校址周边路网、企业入驻基地周边路网、东浦工业园区污水管网动工建设，金凤大桥进行桩基施工及5跨桥梁，宏利兴制品包装项目进行挂牌、光辉食品厂房进行主体施工，房地产项目进行主体施工。
。
</t>
  </si>
  <si>
    <t xml:space="preserve">
一、市政路网、桥梁、污水管网、垃圾焚烧发电、城区供排水：站前大道二期、企业入驻基地周边路网，县医院新址周边路网完工，X131县道连兴至山堂改建工程（南江滨东路）道路路基施工，104国道市政化改造开始施工，文山南路拓宽改造，含光塔人行桥桩基施工，县城区排水系统完善工程施工，城区绿化提升工程完工，城区二水厂工程开工建设，污水管网东浦工业园片区完工，垃圾焚烧发电处理厂二期改扩建。二、棚户区、安置房、学校建设：敖江路两侧棚户区改造安置、桶街棚屋区改造二期主体施工，连江县温泉小学、鲤鱼山小学开工建设、连江一中扩建、文笔小学竣工；防洪排涝：敖江南岸（江南桥至牛村）防洪堤加固扩建工程、潘溪北干渠渠首至观音阁改造工程主体完工；敖江流域防洪工程施工建设。三、房地产项目：开工建设。
</t>
  </si>
  <si>
    <t xml:space="preserve">
城市建设发展有限公司/连江县兴利水利投资有限公司/连江经济开发区
</t>
  </si>
  <si>
    <t>李霞15605082242</t>
  </si>
  <si>
    <t>连江塘坂二期引水工程</t>
  </si>
  <si>
    <t>潘渡乡
东湖镇
凤城镇
敖江镇
浦口镇
坑园镇</t>
  </si>
  <si>
    <t xml:space="preserve">
引水线路全长约47.518km，其中输水隧洞约38.914km，输水管道约8.604km，供水设计规模为60.0万m³/d。
</t>
  </si>
  <si>
    <t xml:space="preserve">
累计完成隧道开挖8.56公里，管道铺设1.9公里。
</t>
  </si>
  <si>
    <t xml:space="preserve">
一季度累计完成隧道开挖10.56公里，管道铺设2.33公里；二季度累计完成隧道开挖13公里，管道铺设2.7公里；三季度累计完成隧道开挖15.34公里，管道铺设3公里；四季度累计完成隧道开挖17.5公里，管道铺设3.3公里。
</t>
  </si>
  <si>
    <t xml:space="preserve">
福州水务投资发展有限公司
</t>
  </si>
  <si>
    <t>陈武祥15980282775</t>
  </si>
  <si>
    <t>宏顺小区开发建设项目</t>
  </si>
  <si>
    <t>梅城镇</t>
  </si>
  <si>
    <t xml:space="preserve">
建设道路、公园、体验中心、登山步行道、登山电梯、设计、总建筑面积92736.77㎡，建设34幢4层至18层商品住宅、万旭公园等工程。
</t>
  </si>
  <si>
    <t xml:space="preserve">
1#楼建成；4幢高层、14幢多层完成主体建设；7幢多层完成地下室底板；地下室三、四、五完成土方开挖70%；万旭公园竣工验收。
</t>
  </si>
  <si>
    <t xml:space="preserve">
二季度4、14幢装饰完成；7幢多层主体完成；地下室三、四、五土方开挖完成。四季度7幢装饰完成；8幢完成主体50%。
</t>
  </si>
  <si>
    <t xml:space="preserve">
福建豪旭房地产开发有限公司
</t>
  </si>
  <si>
    <t>蒋国情执行董事电话0591—62300688</t>
  </si>
  <si>
    <t>张孟熙行政处主任电话13705960317</t>
  </si>
  <si>
    <t>闽清梅溪新区基础设施建设项目</t>
  </si>
  <si>
    <t xml:space="preserve">
建设闽江下游闽清段防洪排涝工程，总长10.2公里；建设新区“三通一平”(闽清梅溪福银高速互通口）等基础工程；建设公共事业、新建安置房等工程.。
</t>
  </si>
  <si>
    <t>2013-2025</t>
  </si>
  <si>
    <t xml:space="preserve">
完成土地报批；土地征收及地面物补偿；挂牌出让商住用地；安置区建设并回迁入住；一期路网路基工程及路面市政工程；中心段防洪整治和行政中心区台地平整；一期景观工程；污水处理厂；变电站建设；学校工程基础施工；游泳馆项目基础施工；动工建设医院项目房建工程。
</t>
  </si>
  <si>
    <t xml:space="preserve">
科技馆、学校、医院、游泳馆、二期景观工程、一期路网市政工程、梅溪新城66大道至横五路段道路改建工程建设。
</t>
  </si>
  <si>
    <t xml:space="preserve">
闽清县城市建设投资有限公司
</t>
  </si>
  <si>
    <t>刘思炜13506983988</t>
  </si>
  <si>
    <t>赖昌13860696633</t>
  </si>
  <si>
    <t>博仕后家园</t>
  </si>
  <si>
    <t xml:space="preserve">
项目计容面积16.8345㎡，建设3栋为18层，3栋为22-26层，5栋为33层；建设地下室面积为37000㎡。
</t>
  </si>
  <si>
    <t xml:space="preserve">民营独资
</t>
  </si>
  <si>
    <t xml:space="preserve">
完成6栋主体施工。
</t>
  </si>
  <si>
    <t xml:space="preserve">
8月一期5#、6#、11#、12#楼全面竣工，通过单体验收；12月一期3#、7#楼通过单体验收；二期五栋楼1#、2#、8#、9#、10#楼全面开工建设。
</t>
  </si>
  <si>
    <t xml:space="preserve">
闽清深深房地产开发有限公司
</t>
  </si>
  <si>
    <t>李景15980727117</t>
  </si>
  <si>
    <t>罗源县石材环保综合整治项目</t>
  </si>
  <si>
    <t xml:space="preserve">
罗源县</t>
  </si>
  <si>
    <t>起步、洪洋、中房、白塔、西兰、飞竹六个乡镇</t>
  </si>
  <si>
    <t xml:space="preserve">
项目涉及起步、洪洋、中房、白塔、西兰、飞竹六个乡镇，涵盖石材矿区与渣场、废料场周边整治、矿山植被绿化恢复等内容。
</t>
  </si>
  <si>
    <t xml:space="preserve">
国有独资
</t>
  </si>
  <si>
    <t xml:space="preserve">
基本完成矿山关停，相关乡镇进行部分植被恢复及环境整治建设。
</t>
  </si>
  <si>
    <t xml:space="preserve">
一季度完成167家石材企业关停；二、三季度实施相关乡镇石材加工集中区周边整治、矿山阶段植被绿化恢复等任务；四季度完成相关乡镇石材加工集中区周边整治、矿山阶段植被绿化恢复等任务。
</t>
  </si>
  <si>
    <t xml:space="preserve">
起步镇  
洪洋乡                 中房镇               白塔乡                                 西兰乡
飞竹镇
</t>
  </si>
  <si>
    <t xml:space="preserve">
陈哲明廖应铿
林  云
叶自楠
杜武义
尤  伟</t>
  </si>
  <si>
    <t xml:space="preserve">
郑逸翔
曾福斌
钟建明
朱仲福
（陈彦祎）
林  升
于  宏
</t>
  </si>
  <si>
    <t>浦上路（学院路至117县道段）改建工程</t>
  </si>
  <si>
    <t>高新区</t>
  </si>
  <si>
    <t>南屿镇</t>
  </si>
  <si>
    <t xml:space="preserve">
规划路为浦上大桥至原上街马保村，全长1.38公里。
</t>
  </si>
  <si>
    <t xml:space="preserve">
电力、雨、污、水管道完成施工，争取全面施工。
</t>
  </si>
  <si>
    <t xml:space="preserve">
争取6月30日竣工验收、通车。
</t>
  </si>
  <si>
    <t xml:space="preserve">
福州高新区投资控股有限公司
</t>
  </si>
  <si>
    <t>林东辉13950361432</t>
  </si>
  <si>
    <t>金仪15606992333</t>
  </si>
  <si>
    <t>江智文</t>
  </si>
  <si>
    <t>浦上大桥西桥头路口高新大道路口改造工程</t>
  </si>
  <si>
    <t>海西园</t>
  </si>
  <si>
    <t xml:space="preserve">
工程包含浦上大道和高新大道两部分，全长1300米，其中浦上大道部分长550米，规划宽度50米：高新大道部分呈南北走向，在与浦上大道交叉口出新建车行下穿通道，长750米，规划宽度48米；路侧20米绿化带。
</t>
  </si>
  <si>
    <t xml:space="preserve">
完成国防光缆、三杆两线迁改工作，完成南侧便道施工、完成一期封闭围挡施工。
</t>
  </si>
  <si>
    <t xml:space="preserve">
完成浦上大道北侧雨污管道及路基施工。
</t>
  </si>
  <si>
    <t>吴国森13489980045</t>
  </si>
  <si>
    <t>乌龙江大道二期道路工程</t>
  </si>
  <si>
    <t xml:space="preserve">
全长4084m，宽度50m，为城市Ⅰ级主干道，采用双向六车道，设计车速50km/h。工程建设内容包括道路、桥涵、地道、给排水、电气照明、交通设施、绿化、交通设施等附属工程。
</t>
  </si>
  <si>
    <t>2010-2018</t>
  </si>
  <si>
    <t xml:space="preserve">
A标已完成K0+080至K1+130段及桥梁；B标已完成K2+140至K4+084段左幅基本完成，右幅完成部分路段。
</t>
  </si>
  <si>
    <t xml:space="preserve">
完成交地路段管网及路基填方施工。
</t>
  </si>
  <si>
    <t>福州市生物医药和机电产业园4号路道路工程</t>
  </si>
  <si>
    <t xml:space="preserve">
4号路起于11号路，终于203省道（江滨路），长3.3公里，路线相交的主要道路有规划12、13、15、2号路和福永高速（高架桥本道路)以及江滨路等，道路等级为：城市Ⅰ级次干道，计算行车速度：40km/h，道路标准宽度：30米。该工程主要包括：道路、桥梁、给排水、电气及照明、电力排管、通信管道、绿化、交通及安全设施等建设。
</t>
  </si>
  <si>
    <t xml:space="preserve">
完成道路起点200米路基、雨污水管道的施工，完成K1+980和K1+440两处圆管涵的施工。
</t>
  </si>
  <si>
    <t xml:space="preserve">
计划完成道路起点200米路基、雨污水管道的施工，完成K1+980和K1+440两处圆管涵的施工。
</t>
  </si>
  <si>
    <t xml:space="preserve">
福州新南建设开发有限公司
</t>
  </si>
  <si>
    <t>彭钧：13489115681</t>
  </si>
  <si>
    <t>林家明;15859075952</t>
  </si>
  <si>
    <t>五都大道二标段</t>
  </si>
  <si>
    <t xml:space="preserve">
项目起点五都忠观桥至五都村，道路总长3.945公里，宽36米，等级为城市主干道。
</t>
  </si>
  <si>
    <t xml:space="preserve">
基本完成征地拆迁，进场施工，桥梁及雨、污、水管道开始施工。
</t>
  </si>
  <si>
    <t xml:space="preserve">
桥梁、涵洞及雨、污、水管道基本完成施工，部分路基建设完成。
</t>
  </si>
  <si>
    <t xml:space="preserve">
南屿镇政府
</t>
  </si>
  <si>
    <t>福州市生物医药和机电产业园江滨路道路工程</t>
  </si>
  <si>
    <t xml:space="preserve">
起点接现状南港大桥地面道路，终于规划京台高速，接往永泰方向省道203线，全长4.952km（修建长度为4.565km），修建宽度为25m，为城市次干路，设计车速40KM/H。工程内容包括道路工程、给排水工程、照明工程、绿化景观工程、交通设施工程等。
</t>
  </si>
  <si>
    <t xml:space="preserve">
完成1000米路基、雨污水管道施工。
</t>
  </si>
  <si>
    <t>k3+560~k5+065.455施工区段PTC管桩；可+885桥基础施工；k3+560~k5+065.455管道工程。</t>
  </si>
  <si>
    <t>福州市生物医药和机电产业园2号路延伸段道路工程</t>
  </si>
  <si>
    <t xml:space="preserve">
起点接县道117线，终点止于旧乌龙江大道，规划用地20.7384公顷，道路全长2.89公里，道路等级为城市I级主干道，道路标准宽度为40米，道路两侧设置15—20米的绿化景观带。主要包括：道路、桥梁、给排水、电气及照明、电力排管、通信管道、绿化、交通及安全设施等建设。
</t>
  </si>
  <si>
    <t xml:space="preserve">
完成1000米路基、雨污水管道施工，完成2座桥梁施工，计划2017年12月竣工。
</t>
  </si>
  <si>
    <t xml:space="preserve">
计划完成1100米路基、雨污水管道施工，完成1座桥梁施工，计划12月竣工。
</t>
  </si>
  <si>
    <t>117县道（南港大桥-晓岐路）改造工程一、二标段</t>
  </si>
  <si>
    <t xml:space="preserve">
本项目起点接南港大桥西桥头，终点至晓岐路交叉口，全长约5.45公里，道路规划红线50米。一标段为南港大桥西桥头至2号路南井路口，长1.9公里；二标段起点接一标段终止于万佛寺前117道路上，长1.96公里。
</t>
  </si>
  <si>
    <t xml:space="preserve">
一标段完成部分交地拆迁、清表，争取进场施工；二标段完成钻探、图审。
</t>
  </si>
  <si>
    <t xml:space="preserve">
一标段桥梁下部结构、涵洞及雨、污、水管道基本完成施工，部分路基施工完成。二标段完成施工图设计及预算编制，完成招投标，启动征地拆迁。
</t>
  </si>
  <si>
    <t>福州火车北站南广场综合改造政府和社会资本合作项目</t>
  </si>
  <si>
    <t xml:space="preserve">
项目是集高铁、地铁、公交、出租车、社会车辆等交通设施的综合换乘枢纽，规划地铁3号线与即地铁1号线在此换乘。该项目分为西侧、东侧和中间三个地块，其中中间地块含地铁三号线车站结构，总用地面积约4.75公顷，总建筑面积约16.57万㎡。
</t>
  </si>
  <si>
    <t xml:space="preserve">
完成西侧地块桩基、基坑支护；完成东侧地块的拆迁。
</t>
  </si>
  <si>
    <t xml:space="preserve">
一季度开展西楼地下室施工；二季度进行西楼地下室施工；三季度完成西楼地下室施工；四季度西楼主体（裙楼）施工到4层。
</t>
  </si>
  <si>
    <t xml:space="preserve">
市城乡建设发展总公司
</t>
  </si>
  <si>
    <t>林涛
董事长
13706955605</t>
  </si>
  <si>
    <t>林恩
项目公司常务副总经理
13950298611</t>
  </si>
  <si>
    <t>市建委</t>
  </si>
  <si>
    <t>陈漠诚</t>
  </si>
  <si>
    <t>供水安全保障</t>
  </si>
  <si>
    <t>四城区</t>
  </si>
  <si>
    <t xml:space="preserve">
管网改造10公里、户表改造3万户、义序增压泵站
</t>
  </si>
  <si>
    <t xml:space="preserve">
义序增压泵站1、厂外清水管建设；2、堤内堤外连通管完成建设；3、厂区内遗留构筑物拆除；4、生产综合楼屋面钢梁板养护；5、2号清水池顶板安养护，1号清水池修整基槽。
</t>
  </si>
  <si>
    <t xml:space="preserve">
一季度义序增压泵站完善土建主体结构，厂区道路建设，设备安装；管网改造750米；户改7500户；二季度义序增压泵站结合道路同步建设原水管工程；管网改造750米；户改7500户。三季度义序增压泵站完成厂区总平管网铺设，路面硬化，构筑物外立面装饰；管网改造750米；户改7500户。四季度义序增压泵站完成厂区土建收尾工作，办理竣工验收，设备进入调试通水运营。
</t>
  </si>
  <si>
    <t xml:space="preserve">
福州市自来水有限公司
</t>
  </si>
  <si>
    <t>郑文芳（13600881395）</t>
  </si>
  <si>
    <t>方海榕（13609529959）</t>
  </si>
  <si>
    <t>三江路延伸段</t>
  </si>
  <si>
    <t xml:space="preserve">
道路全长1105米，红线宽度50米。
</t>
  </si>
  <si>
    <t xml:space="preserve">
完成桥梁桩基施工。管网完成50%；路基完成30%。
</t>
  </si>
  <si>
    <t xml:space="preserve">
一季度拆迁交地完成；二季度完成管线至80%，路基至50%；三季度路基、排水完成，桥梁主体结构完成；四季度主车道贯通。
</t>
  </si>
  <si>
    <t xml:space="preserve">
福州市市政建设开发有限公司
</t>
  </si>
  <si>
    <t>江帆副总经理13950329266</t>
  </si>
  <si>
    <t>阮孝明13763810233</t>
  </si>
  <si>
    <t>排水设施清疏、维护、改造</t>
  </si>
  <si>
    <t xml:space="preserve">
泵站建设及修复；城区雨污水管排查、清疏、修复及改造；20个易涝点改造
</t>
  </si>
  <si>
    <t xml:space="preserve">
完成国光泵站、西园泵站2座泵站改造提升
</t>
  </si>
  <si>
    <t xml:space="preserve">
一季度泵站采购设备；完成清疏、修复、改造30公里；完成12个易涝点改造；
二季度完成三八、紫阳、温泉、屏西、左海泵站的修复改造；清疏、修复、改造70公里；20个易涝点的雨水管网清疏、二层井盖的改造及增设进水井、防坠网；20个易涝点改造；
三季度其余泵站改造；完成清疏、修复、改造70公里；
四季度完成所有泵站改造；完成清疏、修复、改造70公里。
</t>
  </si>
  <si>
    <t xml:space="preserve">
市水环境公司、市水务管网公司
</t>
  </si>
  <si>
    <t>郑华、副总经理13960827221
李招群 总经理
13799340511</t>
  </si>
  <si>
    <t>张君华、部门经理13860687627
赖茂顺 副总
13705938533</t>
  </si>
  <si>
    <t>东南区水厂鳌江引水原水管道工程</t>
  </si>
  <si>
    <t>晋安区台江区</t>
  </si>
  <si>
    <t xml:space="preserve">
新建DN1400给水管道7.7KM（不含泵房）。
</t>
  </si>
  <si>
    <t xml:space="preserve">
一标段：除塔头路段尚不具备条件施工外，铁路以东段正在进行施工方案调整，其余基本已施工到位，已完成DN1400原水管道约2.9公里。二标段：已基本完工，合计完成DN1400原水管道约3公里。下穿铁路隧洞段：年底完工。
</t>
  </si>
  <si>
    <t xml:space="preserve">一季度：下穿铁路隧洞段施工。二季度：下穿铁路隧洞段完工。三季度：塔头路段拆迁到位后施工。四季度：塔头路段完工。
</t>
  </si>
  <si>
    <t>许兴中管网部经理13705954349</t>
  </si>
  <si>
    <t>叶贺  管网部职员15280064597</t>
  </si>
  <si>
    <t>福飞北路（新园路至森林公园东门段）拓宽改造工程</t>
  </si>
  <si>
    <t>2016计划新开工；</t>
  </si>
  <si>
    <t xml:space="preserve">
①福飞北路（左线）改造工程，改造长度1442.445米，改造宽度为10.5米;②福飞北路东侧拓宽两车道，即福飞北路拓宽（右线），拓宽长度为915米，其中路基段长285米，桥梁段长630米，拓宽宽度为14.5米。③新建接线工程，服务于周边单位及居民，设计长度为212.878米，设计宽度为7.5米。
</t>
  </si>
  <si>
    <t xml:space="preserve">
完成桥梁下部结构施工。
</t>
  </si>
  <si>
    <t xml:space="preserve">
一季度完成第6联钢梁制作安装，路基管道完成200米；二季度完成第4、5联钢梁制作安装；三季度完成1、2、3联钢梁制作安装；四季度建成通车。
</t>
  </si>
  <si>
    <t>林昊13805005067</t>
  </si>
  <si>
    <t>飞凤山水厂建设工程（一期）</t>
  </si>
  <si>
    <t>建新镇</t>
  </si>
  <si>
    <t xml:space="preserve">
工程为奥体中心配套项目，厂址位于洪湾路与冠浦路之间的江边村内，厂区占地总面积187亩，设计水量为30万吨日，分两期建设，其中一期设计水量为15万吨日，一期总投资约15.2亿元。外管管道总长约35公里。
</t>
  </si>
  <si>
    <t xml:space="preserve">
厂区完成土建施工及设备安装、调试。外管管道贯通。
</t>
  </si>
  <si>
    <t xml:space="preserve">
一季度：70亩厂区绿化及10标桩基；
二季度：基坑土方开挖；
三季度：10标各单体基础，综合楼一层柱、清水池完成池壁。
四季度：各单体主体结构完成。
</t>
  </si>
  <si>
    <t xml:space="preserve">
福州市自来水有限公司(福州水环境开发公司代建）
</t>
  </si>
  <si>
    <t>刘光耀 （13859086613）</t>
  </si>
  <si>
    <t>城区环境综合整治</t>
  </si>
  <si>
    <t xml:space="preserve">
八一七路至鼓屏路沿线、下杭路至隆平路、火车北站周边、北二环（晋安段）等景观提升整治
</t>
  </si>
  <si>
    <t xml:space="preserve">
部分项目已完成前期准备工作
</t>
  </si>
  <si>
    <t xml:space="preserve">
大部分项目完成立面景观整治工作
</t>
  </si>
  <si>
    <t xml:space="preserve">
市城区政府
</t>
  </si>
  <si>
    <t>双湖新城北侧规划路（北园路）道路工程</t>
  </si>
  <si>
    <t xml:space="preserve">
二环南路—南台大道北段3145*48,双湖新城北侧规划路—二环南路243*40。
</t>
  </si>
  <si>
    <t xml:space="preserve">
完成桥梁桩基施工30%。管网完成20%；路基完成20%。
</t>
  </si>
  <si>
    <t xml:space="preserve">
一季度拆迁交地完成，完成管道30%，桥梁完成40%；二季度完成路基30%，管道至70%，桥梁完成至80%；三季度管线完成100%,路基完成70%；桥梁完成100%；四季度完成路基至95%。
</t>
  </si>
  <si>
    <t>张少秋13788872951</t>
  </si>
  <si>
    <t>福州市连坂污水处理厂厂外管网二期工程</t>
  </si>
  <si>
    <t>计划新开工；</t>
  </si>
  <si>
    <t xml:space="preserve">
项目位于仓山区南台岛，新建日处理2万m³的污水提升泵站1座，敷设污水管网208.597公里。主要建设内容：包括开槽埋管、顶管、泵站土建、设备及安装、工艺管道及供配电等工程。
</t>
  </si>
  <si>
    <t xml:space="preserve">
第1标段开始施工。
</t>
  </si>
  <si>
    <t xml:space="preserve">
一季度：完成管道建设1公里。二季度：下完成管道建设1公里。三季度：完成管道建设0.5公里。四季度：开展1座泵站建设。
</t>
  </si>
  <si>
    <t xml:space="preserve">
建设：福州市水环境建设开发有限公司
</t>
  </si>
  <si>
    <t>郑华、副总经理13960827221</t>
  </si>
  <si>
    <t>张君华、部门经理13860687627</t>
  </si>
  <si>
    <t>西岭互通铜盘路接线工程（马鞍山隧道）</t>
  </si>
  <si>
    <t xml:space="preserve">
项目包括A、C、E、H、I、J六条匝道、铜盘路接线（辅路系统）及改造软件大道，其中A匝道道路基宽9米，长约426.76米；C匝道道路基宽10.75米，长约1828米；E匝道基宽8.5米，长约292.91米；H匝道道路基宽10.75米，长约1096米；I匝道道路基宽10米，长约789米；J匝道道路基宽8.5米，长约268.39米；铜盘路接线（辅路系统）长约1637米，宽25—34.5米；软件大道改造长度约290米、红线宽度37米。工程主要包括道路、桥涵、隧道、给排水、电器照明、管线综合、景观绿化、交通及安全设施等。
</t>
  </si>
  <si>
    <t xml:space="preserve">
北洞口隧道累计完成掘进500米施工，完成绿化移植工作。
</t>
  </si>
  <si>
    <t xml:space="preserve">
一季度北洞口累计完成掘进500米；二季度累计完成剩余拆迁交地，南洞口开始施工；三季度完成桥梁桩基；四季度完成桥梁上部结构60%。
</t>
  </si>
  <si>
    <t>蒋启忠1370698738</t>
  </si>
  <si>
    <t>福州市坂中路延伸段东段</t>
  </si>
  <si>
    <t xml:space="preserve">
项目位于新店片区中部，起点接秀峰路，终点接站东路，为新店片区“一横三纵二环”的一环的重要组成部分。本次实际修建长度1974米，规划宽度46米，全线设置4座中小桥；后山村接线长约250米，宽6米；两段改河工程，总长约894米，改河宽度6-16米。坂中路东段建设内容包括道路、桥涵、配套管线、绿化、交通等工程。
</t>
  </si>
  <si>
    <t xml:space="preserve">
完成拆迁40%，完成K2+223下部施工，并进行梁片预制。
</t>
  </si>
  <si>
    <t xml:space="preserve">
一季度完成K2+223、K1+627桥梁建设；二季度完成居住主题段道路建设，约260米；三季度完成后山村山体开挖；四季度完成1200米道路建设。
</t>
  </si>
  <si>
    <t>傅木森，总经理13809551120</t>
  </si>
  <si>
    <t>林少武13809512456</t>
  </si>
  <si>
    <t>仓山环岛路</t>
  </si>
  <si>
    <t>螺洲镇、城门镇</t>
  </si>
  <si>
    <t xml:space="preserve">
环岛路工程位于南台岛东南部，西起螺洲大桥，止于马尾大桥接线，全长6.479公里，道路规划宽度70米，采用城市快速路标准设计，双向六车道。工程包含道路、桥梁（螺洲立交，纵三路高架，福峡路高架，站前立交，路段中小桥梁4座）、给排水、挡墙、路灯照明、电气和交通设施。
</t>
  </si>
  <si>
    <t>2010-2017</t>
  </si>
  <si>
    <t xml:space="preserve">
已完成螺洲EF匝道桥及部分匝道、站前立交桥、福峡高架桥、福峡路至火车南站段道路，其余在建。完成60%的工程建设，完成福峡路至龙江村段道路、纵三高架桥完成53%和2座路段桥梁、1座人行天桥，全面展开螺洲立交桥和道路工程施工。
</t>
  </si>
  <si>
    <t xml:space="preserve">
10月主体完工、12月全面建成通车。螺洲立交桥完工、纵二高架桥完工；土石方工程防护工程附属工程完工。
</t>
  </si>
  <si>
    <t xml:space="preserve">
福州市城乡建设发展总公司
</t>
  </si>
  <si>
    <t>江彬13799996310</t>
  </si>
  <si>
    <t>南台大道南段道路工程</t>
  </si>
  <si>
    <t>盖山镇</t>
  </si>
  <si>
    <t xml:space="preserve">
南台大道南段工程全长约2.9公里，工程建安总投资约6.4亿元。项目主要包含南二环北园互通、战备路下穿车行地道、北园山体石方开挖及两个人行地道、两个小桥工程。
</t>
  </si>
  <si>
    <t xml:space="preserve">
基本完成拆迁交地工作，进行3、4标段下部结构施工。
</t>
  </si>
  <si>
    <t xml:space="preserve">
一季度完成补征迁扫尾、部队营房交地问题，桩基、北园山体土方完成60%；二季度完成南二环北园立交桩基、山体开挖；三季度完成南二环立交及高架桥箱梁浇筑，战备路车行地道、两个人行地道结构，路面稳定层完成60%；四季度南二环北园立交、高架桥沥青路面完成，地面辅道、主路全线贯通。
</t>
  </si>
  <si>
    <t>江亮，13959106335</t>
  </si>
  <si>
    <t>福州马尾大桥</t>
  </si>
  <si>
    <t>马尾区、仓山区</t>
  </si>
  <si>
    <t>马尾镇、城门镇</t>
  </si>
  <si>
    <t xml:space="preserve">
项目道路红线宽度为26—70米，道路全长3250米。建设内容主要包括道路工程、排水工程、照明工程等附属工程。
</t>
  </si>
  <si>
    <t xml:space="preserve">
完成主桥下部结构施工，全面转入上部桥梁施工；南接线全面动迁；北接线加快建设，重点推进接机场高速的两个匝道建设。
</t>
  </si>
  <si>
    <t xml:space="preserve">
主桥贯通，北接线基本完成建设，完成桩基1077根，承台342个，墩身351个，箱梁269跨。
</t>
  </si>
  <si>
    <t>陈海清，部门经理13559133377</t>
  </si>
  <si>
    <t>福州市城区重点黑臭水体治理</t>
  </si>
  <si>
    <t xml:space="preserve">
工程以“一河两带两渠两路”为建设路线，于2016-2020年，通过沿河截污调蓄系统建设、沿河排水口改造、河底污水干管修复、河道清淤、打通断头河、连通河道、泵闸建设、翻板闸建设、黑臭水体专项治理、拆除改造沿河旧屋区、分散式污水处理厂建设、水量分流、补水工程、排涝站建设、综合治理及海绵化改造、暗涵改造、曝气增氧、生态驳岸改造等手段，对福州四城区范围内的75条河进行系统治理，以消除黑臭、稳定水质、完善滨河绿带和步道、提升全线景观、确保行洪安全。
</t>
  </si>
  <si>
    <t xml:space="preserve">
完成光明港二支河贯通工程、光明港二支河截污工程、茶亭河（南段）截污系统建设工程、流花溪第一标段建设工程、流花溪第二标段土山清运工程、凤坂一支河主河道贯通工程等6项工程建设；完成铜盘河清淤工程、新店溪截污系统及沿河排水口改造工程、解放溪清淤工程、解放溪截污系统及排水口改造工程、文藻河黑臭水体专项治理工程、梅峰河黑臭水体专项治理工程等6项目工程的施工图设计工作。
</t>
  </si>
  <si>
    <t xml:space="preserve">
积极推进晋安新店片区水系、鼓台中心区水系、晋安东区水系、仓山金山奥体片区水系、仓山龙津阳岐片区水系、仓山会展中心片区水系和仓山三江口片区水系等7个PPP项目，完成招标，进场动工，并确保2017年底基本消除我市建成区黑臭水体；同时完成其余未列入PPP项目的流花溪2标段综合整治工程、晋安河 —打铁港水量分流工程、凤坂河—磨洋河水量分流工程等项目。
</t>
  </si>
  <si>
    <t xml:space="preserve">
市城乡建总、市水务集团、市新区集团
</t>
  </si>
  <si>
    <t>福州福马路提升改造工程</t>
  </si>
  <si>
    <t>晋安区、马尾区</t>
  </si>
  <si>
    <t>紫阳街道、鼓山镇、马尾镇、罗星街道</t>
  </si>
  <si>
    <t xml:space="preserve">
改造全长16.604公里，道路规划红线宽50～55米，建设内容主要包括道路（主要为旧道路拓宽改造）、桥梁、隧道（为拓宽改造）、给排水、综合管线、下穿通道、电气照明、交通、广场及绿化。
</t>
  </si>
  <si>
    <t xml:space="preserve">
完成鼓山小学人行天桥；下院下穿支护桩部分施工；拆迁随地铁2号线完成盛丰物流、鼓山加油站段拆迁交地。
</t>
  </si>
  <si>
    <t xml:space="preserve">
一季度完成下院下穿段侧墙施工，用地批复；二季度完成鼓山隧道、马尾隧道施工场地交地，并做好施工准备；三季度完成部分马尾区快安段施工场地交地，并做好施工准备。完成鼓山下穿通道建设；四季度正常施工三环路至马尾君竹环岛段建设。
</t>
  </si>
  <si>
    <t>福州市环南台岛滨江休闲路</t>
  </si>
  <si>
    <t xml:space="preserve">
全长60公里，分为三段，第一段是海峡会展中心-乌龙江大桥（福峡路）段，全长约12.7公里，业主单位是福州市城乡建总；第二段是乌龙江大桥（福峡路）-淮安段，全长约26.4公里，业主单位是福州榕城港务公司；第三段是淮安-海峡会展中心段，全长约20.9公里，业主单位是福州市新榕城建公司。
</t>
  </si>
  <si>
    <t xml:space="preserve">
1、完成南江滨东大道、延伸段道路建设；
2、淮安至湾边大桥段完工；湾边大桥至福峡路段湾边完成K13+494、K15+950及帝封江大桥的施工（沥青层除外）；
3、淮安头段除500米堤顶段被占用外已完工；解放大桥至上下店段除三县洲大桥南桥头人行桥改造项目及上下店延伸段部分未交地路段外基本完工；金辉段基本完工；二期工程（水利部分）第1标段完工验收；二期工程绿化基本完工。
</t>
  </si>
  <si>
    <t xml:space="preserve">
一季度除湾边至福峡路段（含南江滨东大道延伸段连接线）完成10%工程量外，其余路段完成建设；二至四季度湾边至福峡路段（含南江滨东大道延伸段连接线）完成70%工程量。
</t>
  </si>
  <si>
    <t xml:space="preserve">
市城乡建总
市新榕城建
市榕城港务
</t>
  </si>
  <si>
    <t>杨明清吴磊
黄杰</t>
  </si>
  <si>
    <t>13774566508、
13305023079、
15359199356</t>
  </si>
  <si>
    <t>福州湖东东路</t>
  </si>
  <si>
    <t>晋安区、鼓楼区</t>
  </si>
  <si>
    <t xml:space="preserve">
起于金泉路与湖东东路交叉口，终点位于三八路与东二环交叉口，途中下穿晋安河及金鸡山山体，全程1.9km，其中隧道长约1.661km，双向四车道，道路为为城市主干道Ⅰ级，隧道为城市交通隧道Ⅱ类。
</t>
  </si>
  <si>
    <t xml:space="preserve">
完成湖东路、下穿晋安河建设，完成隧道暗挖300米，进行三八路辅路建设。
</t>
  </si>
  <si>
    <t xml:space="preserve">
一季度：完成三八路段辅路施工；二季度：完成隧道暗挖60%；三季度：完成隧道暗挖80%；四季度：完成隧道暗挖80%。
</t>
  </si>
  <si>
    <t>林澄盛，项目经理，13706991917</t>
  </si>
  <si>
    <t>城投集团</t>
  </si>
  <si>
    <t>林涛</t>
  </si>
  <si>
    <t>浦上大道改造工程</t>
  </si>
  <si>
    <t>金山街道、建新镇</t>
  </si>
  <si>
    <t xml:space="preserve">
工程位于仓山区，本次改造范围为闽江大道-金洲南路路口，全长约1.2公里。浦上大道往万达侧拓宽新建3车道的辅路；拓宽浦上大道东南侧金榕路-尤溪洲桥下辅路；拓宽万达、美凯龙浦上至亭头路的区间道路、新建红星地块北侧亭头路及2座地块区间桥梁，实现万达、爱琴海、美凯龙商业体的快速出行。
</t>
  </si>
  <si>
    <t>完成项目立项报批、清单控制价编制审核，完成项目挂标。</t>
  </si>
  <si>
    <t>完工。</t>
  </si>
  <si>
    <t>福州市城乡建设发展总公司</t>
  </si>
  <si>
    <t>南江滨生态公园</t>
  </si>
  <si>
    <t>城门镇</t>
  </si>
  <si>
    <t xml:space="preserve">
该项目位于仓山区南台岛三江交汇处、西起魁歧大桥，南至南江滨路，北邻闽江，规划用地面积约1200亩，景观范围约1016亩。
</t>
  </si>
  <si>
    <t>总投资
(72800万元)
建安投资（约50000万元）</t>
  </si>
  <si>
    <t xml:space="preserve">
底完成魁浦桥-金沙飞舞节点90%施工任务。
</t>
  </si>
  <si>
    <t xml:space="preserve">
完成2标段项目建设。
</t>
  </si>
  <si>
    <t xml:space="preserve">
福州新区开发投资集团有限公司
</t>
  </si>
  <si>
    <t>吴正颜、总经理38720988</t>
  </si>
  <si>
    <t>黄庆财、公建部经理、0591-3822242</t>
  </si>
  <si>
    <t>新区集团</t>
  </si>
  <si>
    <t>工业科技</t>
  </si>
  <si>
    <t>福州软件园提升改造项目（福州软件园创业创新新城）</t>
  </si>
  <si>
    <t>五凤街道</t>
  </si>
  <si>
    <t xml:space="preserve">
1、园区创业创新基础设施环境建设：软件园A区提升改造，总建筑面积17.8万㎡，以及停车场、景观、道路综合整治等子项目；C区软件创客谷项目，总建筑面积2.2万㎡技术改造和综合整治等子项目；2、配套技术创新支撑平台、创新创业人才服务平台、创客创业服务平台等公共服务平台。
</t>
  </si>
  <si>
    <t>2016.03-2019.12</t>
  </si>
  <si>
    <t xml:space="preserve">
C区软件园创客谷项目装修完成，树木搬迁，完成公园设计方案；A区改造桩基开始施工。B11外墙景观改造完成。
</t>
  </si>
  <si>
    <t xml:space="preserve">
多层主体结构封顶。
</t>
  </si>
  <si>
    <t xml:space="preserve">
福州软件园产业基地开发有限公司
</t>
  </si>
  <si>
    <t>刘珍昌
委员、副主任
87273667</t>
  </si>
  <si>
    <t>方  星
建设开发处
副处长
13850169966</t>
  </si>
  <si>
    <t>推进</t>
  </si>
  <si>
    <t>晋安福兴经济开发区整合提升</t>
  </si>
  <si>
    <t xml:space="preserve">
规划总面积约5.5平方公里，其中工业用地约3.3平方公里,拟分海西服务贸易示范区和福州智能化产业高地两大块,结合福光路和福兴东路布置,形成南北两个片区综合服务中心,包括福新东路两侧布置的南北两个工业研发综合组团，以及沿福马路布置的生活、生产综合配套组团。
</t>
  </si>
  <si>
    <t>2011-2020</t>
  </si>
  <si>
    <t xml:space="preserve">
盛辉、盛丰、福晟、中辉已开始招商，海峡创意印刷中心及海峡图书智能包装车间正在进行设备安装，部分道路已启动建设。
</t>
  </si>
  <si>
    <t xml:space="preserve">
福光路、红光路、后屿路、湖塘路、双福路等道路施工，积极争取将埠兴支路、樟林路、兴屿路列入2017年市政道路改造盘子。部分企业改造提升。
</t>
  </si>
  <si>
    <t xml:space="preserve">
福兴经济开发区管委会
</t>
  </si>
  <si>
    <t>陈金官</t>
  </si>
  <si>
    <t>陈信栋
13809511392</t>
  </si>
  <si>
    <t xml:space="preserve">工业 </t>
  </si>
  <si>
    <t>福兴南方智能化厂房</t>
  </si>
  <si>
    <t>岳峰镇</t>
  </si>
  <si>
    <t xml:space="preserve">
建筑面积40750.49㎡。
</t>
  </si>
  <si>
    <t xml:space="preserve">
基础设施（含桩基）、地下室工程。
</t>
  </si>
  <si>
    <t xml:space="preserve">
主体结构封顶。
</t>
  </si>
  <si>
    <t xml:space="preserve">
福州南方钢材市场服务有限公司
</t>
  </si>
  <si>
    <t>林坚忠，经理，18606072067</t>
  </si>
  <si>
    <t>马尾触控显示屏材料器件二期项目</t>
  </si>
  <si>
    <t xml:space="preserve">
引进先进的生产及研发软硬件，年新增触控显示屏盖板8000万片（以14"计）的生产能力，拟先在现在厂房安装生产线。
</t>
  </si>
  <si>
    <t>台资</t>
  </si>
  <si>
    <t xml:space="preserve">
已完成第一条生产线安装，厂房建设已封顶，开始外墙装修。
</t>
  </si>
  <si>
    <t>一季度完成外墙装修，三季度正式投产一条母板玻璃，四季度完成部分设备安装。</t>
  </si>
  <si>
    <t xml:space="preserve">
科立视材料科技有限公司
</t>
  </si>
  <si>
    <t>黄拓中18606071326</t>
  </si>
  <si>
    <t>温工15395906012</t>
  </si>
  <si>
    <t>弘卓通信生产中心（新大陆通信项目）</t>
  </si>
  <si>
    <t xml:space="preserve">
用地面积20亩，总建筑面积6万㎡，新建高层电子厂房、仓储、加工车间,生产数字电视广播系统设备。
</t>
  </si>
  <si>
    <t xml:space="preserve">
已封顶，在进行外墙砌体工作。
</t>
  </si>
  <si>
    <t xml:space="preserve">
福州弘卓通信科技有限公司
</t>
  </si>
  <si>
    <t>陈晓辉83979116</t>
  </si>
  <si>
    <t>倪力军18850705678</t>
  </si>
  <si>
    <t>中小模组自动化生产线改造及产能大幅提升项目</t>
  </si>
  <si>
    <t xml:space="preserve">
占地138.42亩，总建筑面积7.39万㎡。中小模组自动化生产线改造及产能大幅提升专案。
</t>
  </si>
  <si>
    <t xml:space="preserve">民营独资 </t>
  </si>
  <si>
    <t xml:space="preserve">
已经完成5条线的自动化升级并投入生产，目前正在购买新设备中。
</t>
  </si>
  <si>
    <t xml:space="preserve">
新增3条5~12寸车载线及项目检收。新增2条SmartPhoneInline线。
</t>
  </si>
  <si>
    <t xml:space="preserve">
华映光电股份有限公司、福建华映显示科技有限公司
</t>
  </si>
  <si>
    <t>光电责任人：陈维锋 职务：副理  固话：0591-88022506  传真：88022526  手机：15960119345  e-mail: chenwf02@cptf.com.cn    
显示联系人：李纪宁         联系电话：0591-88022569传真：67052051</t>
  </si>
  <si>
    <t>飞毛腿智能工厂</t>
  </si>
  <si>
    <t xml:space="preserve">
无新建厂房及配套，主要改造车间1.5万㎡，智能仓库1.1万㎡。新增电池模组生产线15条，技术改造35条，形成65条电池模组生产线。
</t>
  </si>
  <si>
    <t xml:space="preserve">
改造厂房，购置生产设备。
</t>
  </si>
  <si>
    <t xml:space="preserve">
竣工投产。
</t>
  </si>
  <si>
    <t xml:space="preserve">
飞毛腿（福建）电子有限公司
</t>
  </si>
  <si>
    <t>海洋渔业卫星通信船载终端产业化项目</t>
  </si>
  <si>
    <t>罗星街道</t>
  </si>
  <si>
    <t xml:space="preserve">
年产2万台海洋渔业卫星综合应用一体化船载终端,通过1万艘卫星船载终端的部署，开发位置公共服务平台。
</t>
  </si>
  <si>
    <t xml:space="preserve">
设备生产。
</t>
  </si>
  <si>
    <t xml:space="preserve">
完成1万艘渔船终端部署。
</t>
  </si>
  <si>
    <t xml:space="preserve">
福建星海通信科技有限公司
</t>
  </si>
  <si>
    <t>肖静15980173135</t>
  </si>
  <si>
    <t>福清中节能电镀</t>
  </si>
  <si>
    <t>元洪投资区</t>
  </si>
  <si>
    <t xml:space="preserve">
征地面积约98亩，总建筑面积约11万㎡，其中包括厂房、宿舍楼、研发车间及锅炉房。
</t>
  </si>
  <si>
    <t xml:space="preserve">
一阶段的8栋厂房，已封顶，外架已下架，正安装电梯及管道工作。
</t>
  </si>
  <si>
    <t xml:space="preserve">
一季度一阶段厂房竣工；二季度一阶段厂房招商；三季度二阶段项目建审手续；四季度二阶段建审手续。
</t>
  </si>
  <si>
    <t>57350.35平方米</t>
  </si>
  <si>
    <t xml:space="preserve">
福建省中节能电镀集控园区投资有限公司
</t>
  </si>
  <si>
    <t>陈有密‘18120957730</t>
  </si>
  <si>
    <t>张晓云18120898297</t>
  </si>
  <si>
    <t>诺希新材料研发中心</t>
  </si>
  <si>
    <t>宏路街道</t>
  </si>
  <si>
    <t xml:space="preserve">
该项目总占地面积80亩，总建筑面积约20万㎡.分A、B地块，其中A地块为金融办公用地（50.05亩），B地块为为住宅用地（30亩）。
</t>
  </si>
  <si>
    <t xml:space="preserve">
B地块完成主体结构，A地块开始全面建设。
</t>
  </si>
  <si>
    <t xml:space="preserve">
一季度A地块部分主体施工；二季度B地块开工；三季度B地块主体建设；四季度主体部分竣工。
</t>
  </si>
  <si>
    <t xml:space="preserve">
福建省诺希科技园发展有限公司
</t>
  </si>
  <si>
    <t>李胜武项目经理13509391288</t>
  </si>
  <si>
    <t>张炎春外联059185261057</t>
  </si>
  <si>
    <t>福州元洪投资区集中供热项目</t>
  </si>
  <si>
    <t xml:space="preserve">
5×130吨/时高温高压CFB锅炉+3×2万千瓦背压汽轮发电机组，替代元洪投资区分散、污染大的小锅炉，实现集中供热、节能减排。
</t>
  </si>
  <si>
    <t xml:space="preserve">
完成10千伏电力工程并送电。
</t>
  </si>
  <si>
    <t xml:space="preserve">
一季度完善供热管网设施；完善主体生产设施的辅助配套；二季到年底度完成厂区道路建设；完善配套项目的生产办公设施；三季度至四季度按元洪区新增企业的用热需求，开展项目二期的开工准备。
</t>
  </si>
  <si>
    <t xml:space="preserve">
福州和特新能源有限公司
</t>
  </si>
  <si>
    <t>严勇13950333388</t>
  </si>
  <si>
    <t>福清通用航空产业园</t>
  </si>
  <si>
    <t>新厝镇</t>
  </si>
  <si>
    <t xml:space="preserve">
建设通用航空机场，航空研发生产制造厂房，航空营运中心、航空维修站、航空培训中心和配套设施。
</t>
  </si>
  <si>
    <t xml:space="preserve">
陆续购进设备以及航材，着手准备生产工作。
</t>
  </si>
  <si>
    <t xml:space="preserve">
一季度启动工程建设相关手续办理和前期准备工作。四季度完成飞机交付中心建设工作；进行飞机维修、检修、大修、检测等与CCAR145部规定的相关工作，并进行相关设备的采购。
</t>
  </si>
  <si>
    <t xml:space="preserve">
福建通航航空产业有限公司
</t>
  </si>
  <si>
    <t>蒋聪萍
13805012077</t>
  </si>
  <si>
    <t>福州第8.5代新型半导体显示器件生产线项目</t>
  </si>
  <si>
    <t>音西街道</t>
  </si>
  <si>
    <t xml:space="preserve">
建设全球先进的G8.5液晶面板生产项目，总建筑面积98万㎡，年产144万片玻璃基板，生产55”及以下的TFT-TCD显示屏和模组等产品。
</t>
  </si>
  <si>
    <t xml:space="preserve">
完成厂区清洁工程。
</t>
  </si>
  <si>
    <t xml:space="preserve">
一季度产品点亮；二季度部分投产；三季度良率达标。
</t>
  </si>
  <si>
    <t xml:space="preserve">
福州京东方光电科技有限公司
</t>
  </si>
  <si>
    <t>张鹏
15901557040</t>
  </si>
  <si>
    <t>福清江阴聚丙烯项目</t>
  </si>
  <si>
    <t xml:space="preserve">
中江石化、中景石化：总建筑面积14万㎡，年产均聚聚丙烯70万吨；美得石化：总建筑面积7万㎡，年产聚合级丙烯70万吨。
</t>
  </si>
  <si>
    <t xml:space="preserve">
中景石化：建成投产。中江石化：设备基础及土建工程已完工，装置设备安装。美得丙烷脱氢装置：部分设备已开始安装。
</t>
  </si>
  <si>
    <t xml:space="preserve">
一季度完成中江石化35万吨/年聚丙烯项目装置设备的安装调试，二季度完成中江石化投产相关手续工作；三四季度完成美得石化年产66万吨丙烷脱氢项目建设。
</t>
  </si>
  <si>
    <t xml:space="preserve">
福建中景石化有限公司
</t>
  </si>
  <si>
    <t>黄旭：13599433570</t>
  </si>
  <si>
    <t>福清坤彩珠光材料项目</t>
  </si>
  <si>
    <t xml:space="preserve">
总建筑面积约20万㎡，建设15条珠光材料生产线,年产3万吨珠光材料。
</t>
  </si>
  <si>
    <t xml:space="preserve">
完成厂区绿化及配套工程30%、完成元城次四路图审及预算。
</t>
  </si>
  <si>
    <t xml:space="preserve">
一季度完成厂区全部绿化和道路建设以及生产配套设施建设的完善工作；二季度完成珠光煅烧和包装设备及工艺改造等完善工作；三季度完成粗分和精分设备和工艺改造等完善工作；四季度完成水解车间设备和工艺改造等完善工作。
</t>
  </si>
  <si>
    <t xml:space="preserve">
福建坤彩材料科技有限责任公司
</t>
  </si>
  <si>
    <t>0591-85588338办公室</t>
  </si>
  <si>
    <t>福清鸿生建材生产项目</t>
  </si>
  <si>
    <t xml:space="preserve">
1、年产12万立方PC构件及60万吨再生资源。
2、元洪投资区：年产1000万米PHC管桩及100万方泥凝土。
</t>
  </si>
  <si>
    <t>2012-2018</t>
  </si>
  <si>
    <t xml:space="preserve">
完成项目预申请单位更改、土地评估，签订新的用地合同。
</t>
  </si>
  <si>
    <t xml:space="preserve">
二期项目进度：一季度完成基础建设，二季度完成厂房等生产配套设施三通一平，三、四季度完成设备安装调试。
</t>
  </si>
  <si>
    <t xml:space="preserve">
福州市鸿生建材有限公司
</t>
  </si>
  <si>
    <t>李学情
13635228384</t>
  </si>
  <si>
    <t>福清宇邦纺织生产项目</t>
  </si>
  <si>
    <t xml:space="preserve">
总建筑面积29.5万㎡，年产高档针纺品4.3万吨，阻燃、抗静电等多功能性染整后整理面料6万吨。
</t>
  </si>
  <si>
    <t xml:space="preserve">
5#包装车间、9#经编车间、13#宿舍楼、2#染整车间已竣工验收；12#办公楼主体结构全部封顶；18#污水厂、17#动力车间土建已施工完毕，部分车间试投产。
</t>
  </si>
  <si>
    <t xml:space="preserve">
一季度织造厂正式投入生产，二季度2#染色车间竣工验收并投入生产，三季15#宿舍楼开始审批工程规划许可证及施工许可证，四季度15#宿舍楼开始动工建设。
</t>
  </si>
  <si>
    <t xml:space="preserve">
福建宇邦纺织科技有限公司
</t>
  </si>
  <si>
    <t>王涛     13655069966</t>
  </si>
  <si>
    <t>福清经纬差别化涤纶纤维项目</t>
  </si>
  <si>
    <t xml:space="preserve">
建设20万吨直接纺涤纶长丝车间、加弹车间和20万吨直接纺涤纶短丝车间及辅助工程、公用设施等；直接纺涤纶长丝装置共配置8条半消光POY生产线和8条半消光FDY生产线；直接纺涤纶短丝装置配置3条200吨/天生产线。
</t>
  </si>
  <si>
    <t xml:space="preserve">
一期第二阶段涤纶长丝项目的厂房主体框架已完成，正在进行设备安装前的土建工作；国外设备已到场、正在购买国内设备。
</t>
  </si>
  <si>
    <t xml:space="preserve">
一、二季度20万吨差别化涤纶长丝项目设备安装阶段；三季度20万吨差别化涤纶长丝项目设备调试与试运行阶段。
</t>
  </si>
  <si>
    <t xml:space="preserve">
福建经纬新纤科技实业有限公司
</t>
  </si>
  <si>
    <t>叶玮13696880008</t>
  </si>
  <si>
    <t>闽台（福州）蓝色经济产业园基础设施建设项目</t>
  </si>
  <si>
    <t>江镜镇</t>
  </si>
  <si>
    <t xml:space="preserve">
建设蓝色大道、滨海大道改扩建、江华大道及接线、蓝色大道改河及绿化工程、湖滨大道（二横）、闽台大道（二纵）、海洋大道（三纵）、港头入园道路、江华大道东延伸段、江镜至港头段围海路堤工程等园区道路53.35公里；园区河道整治一期工程10公里；园区填方（一期）工程；包括园区安置房（一期）工程和园区海洋生物研发中心；海洋国际大酒店；日处理能力5万吨污水厂1座；日供水5万吨水厂1座；22万伏变电站1座。
</t>
  </si>
  <si>
    <t>2012-2019</t>
  </si>
  <si>
    <t xml:space="preserve">
蓝色大道及改扩建段完成路基沥青铺设3.5km。滨海大道改扩建完成软基处理3.6km，路基填筑5.3km。江华大道及接线完成主线路基沥青铺设3km，连接线1.4公里。蓝色大道改河及绿化工程完成80%河道和绿化。园区填方（一期）工程：东面(B区)完成90%，西面(A区)完成90%。园区安置房（一期）工程完成11栋主体建设。滨海大道220KV架空线缆化工程完工。园区海洋生物研发中心项目启动主体建设。闽台大道、湖滨大道正在开展PPP招标前期工作，启动预征地。
</t>
  </si>
  <si>
    <t xml:space="preserve">
一季度污水厂一期工程启动建设；二季度启动湖滨大道、闽台大道建设；三季度完成研发中心一期第一批项目建设；四季度完成污水厂建设，湖滨大道、闽台大道进场施工。
</t>
  </si>
  <si>
    <t xml:space="preserve">
闽台（福州）蓝色产业园投资开发有限公司
</t>
  </si>
  <si>
    <t>郑峰
13559138833</t>
  </si>
  <si>
    <t>吴孟伟
62837706
13850110745</t>
  </si>
  <si>
    <t>中铝东南沿海铝精深加工基地项目一期工程</t>
  </si>
  <si>
    <t xml:space="preserve">
项目建设冷轧和精整生产线。搬迁郑州冷轧厂和中铝瑞闽一期的主要生产设备，同时对设备进行填平补齐，技术提升和智能化升级改造，并新增2条涂层线、1套卷材立式智能管理系统，项目建成后产能将达29万t/a，其中包括合金板3万t/a，铝带材26万t/a。
</t>
  </si>
  <si>
    <t>1、国有独资;</t>
  </si>
  <si>
    <t>1、央企</t>
  </si>
  <si>
    <t xml:space="preserve">
产业项目完成第一批用地349.02亩招拍挂，第二批用地349亩农转用报批，正启动招拍挂，第三批用地349亩已启动农转用报批。已启动项目一期1200亩填方工程。已完成项目初勘，正启动桩基施工。
</t>
  </si>
  <si>
    <t xml:space="preserve">
一季度进行项目主体建设；二季度完成精整车间部分建设；三季度进行部分设备安装并调试；四季度完成项目主体建设。
</t>
  </si>
  <si>
    <t xml:space="preserve">
中铝瑞闽股份有限公司
</t>
  </si>
  <si>
    <t>黄旭东：13905019532</t>
  </si>
  <si>
    <t>黄昌华：13799329368</t>
  </si>
  <si>
    <t>福州特种水产配合饲料生产及研发中心（福建天马）</t>
  </si>
  <si>
    <t>上  迳  镇</t>
  </si>
  <si>
    <t xml:space="preserve">
总建筑面积67129.62㎡。建设10条生产线，分别为3条虾料线、5条高档膨化线、2条鱼料线。
</t>
  </si>
  <si>
    <t xml:space="preserve">
完成生产车间建设及部分设备的安装、购置。
</t>
  </si>
  <si>
    <t xml:space="preserve">
一季度十条生产线安装、调试完成，正式投产；二季度锅炉房、机修房建设完成，设备安装完成；三季微粒子车间建设完成，设备安装完成；四季度恒温仓库及成品仓库建设完成。
</t>
  </si>
  <si>
    <t>98亩</t>
  </si>
  <si>
    <t xml:space="preserve">
福建天马科技集团股份有限公司
</t>
  </si>
  <si>
    <t>黄国荣    副总经理13960849810</t>
  </si>
  <si>
    <t>8.5代TFT-LCD玻璃基板生产线项目</t>
  </si>
  <si>
    <t>阳下街道</t>
  </si>
  <si>
    <t xml:space="preserve">
项目规划总建筑面积216536㎡，新建三条第8.5代TFT-LCD玻璃基板生产线，设计产能为540万片/年，玻璃基板尺寸为2200mm×2500mm。建设主生产厂房（含配料厂房）、后加工厂房（含研磨）、原材料及碎玻璃库、成品库房、半成品库房、综合材料库房等。
</t>
  </si>
  <si>
    <t xml:space="preserve">
桩基施工开始。建设用地规划许可证办理完成，环评报告已获得环保局批复，设计方案及总平图规划局已审批完成，建设用地供地许可国土局审批完成，市政府做出用地使用权的批复，水土保持方案报批稿上报水利局。
</t>
  </si>
  <si>
    <t xml:space="preserve">
一季度一期土建装修施工、动力设备安装、调试；二季度进行一期工艺设备安装调试；三、四季度一期完成良品下线，年产540万片玻璃基板生产线投产。
</t>
  </si>
  <si>
    <t xml:space="preserve">
东旭光电科技股份有限公司
</t>
  </si>
  <si>
    <t>刘忠先18853720161</t>
  </si>
  <si>
    <t>江阴工业集中区工业配套道路</t>
  </si>
  <si>
    <t xml:space="preserve">
汽车园东侧规划道路：北起规划次干道，南至港前路东段，修建道路全长1565米，道路红线宽度为16米，道路等级为城市支路，行车道为双向两车道，设计行车速度为30km/h。
福耀南侧规划路：西起规划江阴大道南段，东至规划南北向支路，修建道路全长1040米，道路红线宽度为30米，道路等级为城市次干道，行车道为双向四车道，设计行车速度为40km/h。沿线新修箱涵2座。
</t>
  </si>
  <si>
    <t xml:space="preserve">
项目纳入福清市江阴“镇级小城市”PPP招标中，已委托编制实施方案、物有所值和财政承受能力论证报告，年底前完成，争取挂标。项目的预算审核等工作完成。
</t>
  </si>
  <si>
    <t xml:space="preserve">
汽车园东侧规划道路：一季度完成招标工作，二季度开始施工，完成工程总量的20%；三季度完成工程总量的50%；四季度完成工程总量的80%。
福耀南侧规划路：一季度完成招标工作，二季度开始施工，完成工程总量的20%；三季度完成工程总量的50%；四季度完成工程总量的80%。
</t>
  </si>
  <si>
    <t>余亮
18650321617</t>
  </si>
  <si>
    <t>中海渔（福建）生物科技有限公司</t>
  </si>
  <si>
    <t>上迳镇</t>
  </si>
  <si>
    <t xml:space="preserve">
土地面积68109㎡（约102亩），建筑面积18598㎡。主要经营：饲料、水产饲料、宠物饲料生产销售，鱼缸、渔具生产、销售等。
</t>
  </si>
  <si>
    <t xml:space="preserve">
该项目在原有的基础上稍有装修及部分设备购置。
</t>
  </si>
  <si>
    <t xml:space="preserve">
一季度建设厂房车间；二季度厂房车间的装修工作；三季度所有设备订购、安装；四季度准备部分投产。
</t>
  </si>
  <si>
    <t>102亩</t>
  </si>
  <si>
    <t xml:space="preserve">
中海渔（福建）生物科技有限公司
</t>
  </si>
  <si>
    <t>胡晓经理15060182277</t>
  </si>
  <si>
    <t>福建鑫森塑胶有限公司</t>
  </si>
  <si>
    <t xml:space="preserve">
建设厂房车间、办公楼、员工宿舍楼。
</t>
  </si>
  <si>
    <t xml:space="preserve">
完成3栋厂房车间建设，办公楼建设，部分设备购置。
</t>
  </si>
  <si>
    <t xml:space="preserve">
一季度继续完成2栋厂房车间建设，二季度完成设备购置安装。
</t>
  </si>
  <si>
    <t>43亩</t>
  </si>
  <si>
    <t xml:space="preserve">
福建鑫森塑胶有限公司
</t>
  </si>
  <si>
    <t>张总：13705088977</t>
  </si>
  <si>
    <t>福州东进世美肯科技有限公司年产110000立方米电子化学品项目</t>
  </si>
  <si>
    <t xml:space="preserve">
建设1栋办公楼，1栋生产厂房，2栋材料仓库以及一处化学品储罐区；总建筑面积4682㎡（其中计容建筑总面积6034.8㎡）。年产剥离剂2万m³、稀释剂0.2万m³、剥离剂回收再利用精炼1.8万m³、Cu蚀刻剂3万m³、ITO蚀刻剂2万m³、AL蚀刻剂2万m³。
</t>
  </si>
  <si>
    <t>外资独资</t>
  </si>
  <si>
    <t xml:space="preserve">
完成项目前期相关工作，生产队施工队并进场。
</t>
  </si>
  <si>
    <t xml:space="preserve">
完成年产11万立方米电子化学品项目建设，一、二季度完成土建施工及设备安装,试生产及项目投产。
</t>
  </si>
  <si>
    <t xml:space="preserve">
福州东进世美肯科技有限公司
</t>
  </si>
  <si>
    <t>陈奉斗
总经理
13681074343</t>
  </si>
  <si>
    <t>曹烁
主任
13075850872</t>
  </si>
  <si>
    <t>林德大宗气体</t>
  </si>
  <si>
    <t xml:space="preserve">
用地25亩，京东方配套企业，生产特种气体。
</t>
  </si>
  <si>
    <t xml:space="preserve">
实现基本供气。
</t>
  </si>
  <si>
    <t xml:space="preserve">
一季度制氮设备开工。
</t>
  </si>
  <si>
    <t xml:space="preserve">
福州联华林德气体有限公司
</t>
  </si>
  <si>
    <t>吴青13761695536</t>
  </si>
  <si>
    <t>冠辉食品搬迁项目</t>
  </si>
  <si>
    <t xml:space="preserve">
项目用地面积约100亩。
</t>
  </si>
  <si>
    <t xml:space="preserve">
完成部分装修。
</t>
  </si>
  <si>
    <t xml:space="preserve">
底前投产。
</t>
  </si>
  <si>
    <t xml:space="preserve">
冠辉食品工业有限公司
</t>
  </si>
  <si>
    <t>杨勇 15980291065</t>
  </si>
  <si>
    <t>福清天使日用品生产项目</t>
  </si>
  <si>
    <t xml:space="preserve">
建筑面积17.2万㎡，分三期建设，其中一期建设面积11.3万㎡，二期6.4万㎡，三期10万㎡，主要建设生产卫生用品厂房及配套设施。
</t>
  </si>
  <si>
    <t xml:space="preserve">
工程一期建筑面积11.3万㎡全部完工。
</t>
  </si>
  <si>
    <t xml:space="preserve">
一季度完成1#办公楼主体工程；二季度完成2#宿舍楼主体工程；三季度完成2#厂房主体工程；四季度完成2#3#6#仓库主体工程。
</t>
  </si>
  <si>
    <t xml:space="preserve">
福建天使日用品有限公司
</t>
  </si>
  <si>
    <t>严如标
13809530319</t>
  </si>
  <si>
    <t>长乐吴航不锈钢生产项目</t>
  </si>
  <si>
    <t>营前街道 航城街道</t>
  </si>
  <si>
    <t xml:space="preserve">
1、在公司原有厂区以及新征地块内，新建炼钢及轧钢生产线，总建筑面积131680㎡。2、建设一条年产20万吨不锈钢拉丝生产线，建筑面积127911.7㎡。
</t>
  </si>
  <si>
    <t xml:space="preserve">
技改项目高线车间和南区炼钢厂房、中区带钢生产线已投产；北区型钢生产线正在厂房施工；拉丝项目正在抓紧坟墓搬迁、山体开挖平整及三通一平。
</t>
  </si>
  <si>
    <t xml:space="preserve">
拉丝项目：一至三季度土地平整，四季度动建。
技改项目：一季度炼钢北区设备安装，二季度投产。
</t>
  </si>
  <si>
    <t xml:space="preserve">
福建吴航不锈钢制品有限公司
</t>
  </si>
  <si>
    <t>陈法官13805023598</t>
  </si>
  <si>
    <t>陈景秀18965066512，chenjx@fjwg.com.cn</t>
  </si>
  <si>
    <t>长乐山力熔体直纺项目</t>
  </si>
  <si>
    <t>文武砂镇</t>
  </si>
  <si>
    <t xml:space="preserve">
总建筑面积80万㎡，建设年产60万吨差别化涤纶纤维生产设施及配套。
</t>
  </si>
  <si>
    <t xml:space="preserve">
一期纺丝、聚合项目投产；二期聚合项目厂房和加弹车间正在设备安装，长丝车间主体结构完成。
</t>
  </si>
  <si>
    <t xml:space="preserve">
一至三季度开展三期厂房建设及设备安装调试，四季度全面投产。
</t>
  </si>
  <si>
    <t xml:space="preserve">
福建省长乐市山力化纤有限公司
</t>
  </si>
  <si>
    <t>陈永根18094008888
程征18060570099</t>
  </si>
  <si>
    <t>陈燕燕 28761705  15396098966  1784266263@qq.com</t>
  </si>
  <si>
    <t>长乐博那德科技园低碳建筑生产一体化项目</t>
  </si>
  <si>
    <t>湖南镇、文岭镇</t>
  </si>
  <si>
    <t xml:space="preserve">
总建筑面积14.96万㎡，年产80万吨钢结构、1000万㎡防火小金刚板材。
</t>
  </si>
  <si>
    <t xml:space="preserve">
两座厂房已封顶，正在设备选型，一座厂房屋面施工。
</t>
  </si>
  <si>
    <t xml:space="preserve">
一至三季度建设并完成厂房主体；四季度三座厂房设备选型安装、调试。
</t>
  </si>
  <si>
    <t xml:space="preserve">
福建博那德科技园开发有限公司
</t>
  </si>
  <si>
    <t xml:space="preserve">王爱群13178112104，673076734@qq.com       </t>
  </si>
  <si>
    <t>刘鑫同13960799365，65922107@qq.com</t>
  </si>
  <si>
    <t>长乐金强建材生产项目二、三期</t>
  </si>
  <si>
    <t>潭头镇</t>
  </si>
  <si>
    <t xml:space="preserve">
建设二期年新增1500万㎡节能复合墙板项目，总投资5亿元，新建厂房面积8万㎡；三期年产1000万㎡节能消音耐火风管、30万㎡的轻钢集成房屋项目，总投资5.85亿元。
</t>
  </si>
  <si>
    <t xml:space="preserve">
三期项目6#、12#厂房及三个车间已投产；二期完成围墙和土地平整。
</t>
  </si>
  <si>
    <t xml:space="preserve">
一、二季度完成场地三通一平、三期厂房建设；三、四季度二、三期厂房建设。
</t>
  </si>
  <si>
    <t xml:space="preserve">
金强（福建）建材科技股份有限公司
</t>
  </si>
  <si>
    <t>长乐德诚黄金项目</t>
  </si>
  <si>
    <t>鹤上镇</t>
  </si>
  <si>
    <t xml:space="preserve">
总建筑面积约8.3万㎡,建设黄金加工生产设施及配套。
</t>
  </si>
  <si>
    <t xml:space="preserve">
11座厂房、4座宿舍楼、培训楼、15#办公楼正在主体施工。
</t>
  </si>
  <si>
    <t xml:space="preserve">
一至三季度内外装修，四季度设备安装并建成。
</t>
  </si>
  <si>
    <t xml:space="preserve">
长乐德诚黄金饰品有限公司
</t>
  </si>
  <si>
    <t>陈德官13615038888</t>
  </si>
  <si>
    <t>李志胜经理18650711620
张小芳13675044090</t>
  </si>
  <si>
    <t>长乐市企业技改及扩建项目</t>
  </si>
  <si>
    <t>长乐</t>
  </si>
  <si>
    <t xml:space="preserve">
包括金纶高纤公司三四期加弹扩建、安洁儿科技股份、源达针织、兴航机械、景丰科技年产53000吨聚酰胺超细化纤维节能加弹、阿石创新材料、永盛金属制品等项目技改提升及扩建。
</t>
  </si>
  <si>
    <t xml:space="preserve">
开始技改。
</t>
  </si>
  <si>
    <t xml:space="preserve">
部份企业技改投产，其它企业陆续技改设备安装。
</t>
  </si>
  <si>
    <t>相关企业</t>
  </si>
  <si>
    <t>数字福建(长乐)产业园项目</t>
  </si>
  <si>
    <t xml:space="preserve">
项目规划总面积9.07平方公里，规划建设云计算、大数据、互联网、电子商务、北斗地理信息、海洋文化数字内容等新型信息服务业项目及其配套项目。
</t>
  </si>
  <si>
    <t>2014-2022</t>
  </si>
  <si>
    <t xml:space="preserve">
一期启动区产业研发楼、人才公寓一期正在装修；数字福建云计算中心(政务云)和数字福建(社会和企业云)主体工程完成。
</t>
  </si>
  <si>
    <t xml:space="preserve">
一、二季度一期启动区产业研发楼、人才公寓一期装修完成；三、四季度数字福建云计算中心(政务云)和数字福建(社会和企业云)建成。
</t>
  </si>
  <si>
    <t xml:space="preserve">
长乐市数字福建产业园服务推动领导小组
</t>
  </si>
  <si>
    <t>杨芳武13799389519
王永15059186218</t>
  </si>
  <si>
    <t>杨云飞18965065899</t>
  </si>
  <si>
    <t>闽侯祥鑫铝业特种铝材扩建项目</t>
  </si>
  <si>
    <t xml:space="preserve">
扩建厂房66169㎡，扩建建设熔铸车间、挤压车间、锻造车间、辅助生产及公用设施等，引进进口挤压生产线，配套国产快锻机、加热炉等设备，采用先进技术生产交通运输用新型高强、高韧、耐腐蚀铝合金材料。形成年产2万吨交通运输用新型高强、高韧、耐腐蚀铝合金材料的生产能力。
</t>
  </si>
  <si>
    <t xml:space="preserve">
民营独资
</t>
  </si>
  <si>
    <t xml:space="preserve">
熔铸车间、挤压车间试生产，员工宿舍楼、食堂投入使用，设备安装调试。
</t>
  </si>
  <si>
    <t xml:space="preserve">
一季度车间、设备基础收尾；二季度完成设备调试；三季度进行试投产；四季度竣工投入生产。
</t>
  </si>
  <si>
    <t xml:space="preserve">
福建祥鑫股份有限公司
</t>
  </si>
  <si>
    <t>黄铁明38267666</t>
  </si>
  <si>
    <t>刘月花13290803241</t>
  </si>
  <si>
    <t>福州软件园闽侯分园中科项目</t>
  </si>
  <si>
    <t xml:space="preserve">
规划用地220亩，主要建设以大数据为核心的产业园区以及相关配套设施。
</t>
  </si>
  <si>
    <t>民营控股与国有合资</t>
  </si>
  <si>
    <t xml:space="preserve">
一期建设98.99亩，项目展示中心已完成并投入使用，样板房正在施工；2#楼主体施工至7层，2#附属楼主体施工至2层。
</t>
  </si>
  <si>
    <t xml:space="preserve">
2#楼主楼落架完成，裙楼幕墙施工完成，9#楼主楼封顶，裙楼落架完成10%。
</t>
  </si>
  <si>
    <t xml:space="preserve">
中科（福州）数据产业园发展有限公司
</t>
  </si>
  <si>
    <t>赵汝华、常务副总13905714578</t>
  </si>
  <si>
    <t>方彦峰、公关部总监、18559856007、fyf@casdip.com</t>
  </si>
  <si>
    <t>闽侯新能源汽车碳纤维车身部件生产工艺及生产线装备产业化项目</t>
  </si>
  <si>
    <t xml:space="preserve">
利用已建厂房建筑面积约36317㎡，建成后达到年产新能源汽车碳纤维车身部件的生产工艺技术及生产线装备10条（套）的生产规模。
</t>
  </si>
  <si>
    <t>民营控股与外资合资</t>
  </si>
  <si>
    <t xml:space="preserve">
围绕项目工艺主线在国内实现业务大范围拓展，已和比亚迪、吉利、宇通等多家车企建立密切项目合作，公司参股福建省汽车工业集团云度新能源汽车。
</t>
  </si>
  <si>
    <t xml:space="preserve">
一季度完成新能源汽车碳纤维车身部件的生产工艺设备采购；二季度开始设备安装与调试工作；三季度完成设备安装调试；四季度试生产并组织项目验收。
</t>
  </si>
  <si>
    <t xml:space="preserve">
福建海源自动化机械股份有限公司
</t>
  </si>
  <si>
    <t>李良光、董事长兼总经理、0591-22078593、0591-83847913、18650338918、liliangguang@haiyuan-group.com</t>
  </si>
  <si>
    <t>王琳、总工程师、0591-83847891、0591-83847913、13809509301、wanglin@haiyuan-group.com</t>
  </si>
  <si>
    <t>东南汽车多用途乘用车（DX系列）技术改造项目</t>
  </si>
  <si>
    <t xml:space="preserve">
项目是在不增加原有生产线产能的情况下，利用通过对一、二期生产线进行填平补齐和局部调整，形成对DX7车型双班3.6万辆的的生产能力，达产后预计年产值36.84亿元。项目建设规划购置先进的生产和检测设备136台套（其中国产设备131台套，进口设备5台套，采用DX7车型专用焊装夹具、大物钣金模具、检具车身大型模具126套）。全新开发生产的SUV产品DX7车型，将匹配沈阳航天1.5T4A91T和1.8T4J20T发动机。
</t>
  </si>
  <si>
    <t>国有控股与外资合资</t>
  </si>
  <si>
    <t xml:space="preserve">
11月初召开硬质模型供览会；1.8T发动机目前进行第三轮对应整车首轮试装的改装，整车首轮试验。
</t>
  </si>
  <si>
    <t xml:space="preserve">
DX7车型1.8T研发及DX3研发。
</t>
  </si>
  <si>
    <t xml:space="preserve">
东南（福建）汽车工业有限公司
</t>
  </si>
  <si>
    <t xml:space="preserve">
0591-22766566</t>
  </si>
  <si>
    <t>黄偕红：15980738825</t>
  </si>
  <si>
    <t>闽侯大学城核心功能区建设项目</t>
  </si>
  <si>
    <t xml:space="preserve">
项目占地320.41亩，建设高校科研孵化机大学生创业基地约10万㎡、高新企业园约22万㎡、两岸清华园约1.5万㎡以及大学新校区核心功能区配套用房43.6万㎡等。
</t>
  </si>
  <si>
    <t xml:space="preserve">
3#、5#、19#、21#内部装修；1#、2#、16#、17#、18#交付使用；23#楼主体施工。
</t>
  </si>
  <si>
    <t xml:space="preserve">
一季度两岸清华园开工，大学新校区核心功能区配套用房三期开工；二季度高校科研孵化机大学生创业基地、高新企业园开工以及两岸清华园部分基础完工，大学新校区核心功能区配套用房一期、二期完成结构封顶；三季度高校科研孵化机大学生创业基地、高新企业园开工以及两岸清华园部分封顶；四季度大学新校区核心功能区配套用房三期封顶。
</t>
  </si>
  <si>
    <t xml:space="preserve">
闽侯县万科汇开发有限公司
</t>
  </si>
  <si>
    <t>徐毅18059122529</t>
  </si>
  <si>
    <t>林琳15806072599</t>
  </si>
  <si>
    <t>连江申远聚酰胺一体化项目</t>
  </si>
  <si>
    <t xml:space="preserve">
总建筑面积120.44万㎡，建设年产40万吨聚酰胺一体化生产线及公用工程和辅助生产装置，配套液体、固体和化工泊位各2个。
</t>
  </si>
  <si>
    <t xml:space="preserve">
工艺装置：完成两条生产线机械竣工.其中一条生产线完成调试开车。配套公用工程;220KV变电站,水处理及其所有配套公用工程完成竣工,并交付使用。
</t>
  </si>
  <si>
    <t xml:space="preserve">
一、二季度己内酰胺、环己酮、发烟硫酸装置及公用工程等建成试投产；三、四季度聚合装置施工及部分安装。
</t>
  </si>
  <si>
    <t xml:space="preserve">
福建申远新材料有限公司
</t>
  </si>
  <si>
    <t>王秀凤188550765355</t>
  </si>
  <si>
    <t>连江超白太阳能光伏优质浮法玻璃</t>
  </si>
  <si>
    <t xml:space="preserve">
总建筑面积23万㎡，建设1条日产800吨的超白太阳能玻璃生产线、1条日产500吨超薄电子玻璃（液晶板材、太阳能基板）生产线、1条日产800吨的特种玻璃生产线，及办公大楼、员工宿舍等相关生活配套设施。
</t>
  </si>
  <si>
    <t xml:space="preserve">
完成填砂压载、施工队进场打桩，进行围堰及施工便道施。
</t>
  </si>
  <si>
    <t xml:space="preserve">
一、二季度第一条生产线厂房建设以及配套建设公用工程、员工宿舍楼等；三、四季度设备进场安装。
</t>
  </si>
  <si>
    <t>304.085亩</t>
  </si>
  <si>
    <t xml:space="preserve">
福建瑞玻玻璃有限公司
</t>
  </si>
  <si>
    <t>邱吉平，总经理13705923456  13705923456@qq.com</t>
  </si>
  <si>
    <t>福建建工建筑工业化研发生产基地（一期）</t>
  </si>
  <si>
    <t xml:space="preserve">
总建筑面积40.6万㎡，建设四个厂房，每个厂房配置两条通用生产线、一条钢筋加工生产、一条固定模台生产线及一座双120型搅拌站。
</t>
  </si>
  <si>
    <t xml:space="preserve">
完成项目施工图设计及图纸审查，施工队进场打桩。
</t>
  </si>
  <si>
    <t xml:space="preserve">
一、二季度进行厂房建工施工、设备安装调试以及办公楼预制、吊装施工，市政管道、道路、景观绿化施工；三、四季度部分生产线调试。
</t>
  </si>
  <si>
    <t xml:space="preserve">
福建建泰建筑科技有限责任公司
</t>
  </si>
  <si>
    <t>吴尚杰、总经理、固话：83170520、传真：83170068、手机：18960098877、email：fjwushangjie@sina.com</t>
  </si>
  <si>
    <t>宋典锋、办公室主任、固话：83170520、传真：83170068、手机：18959691787、email：623878745@qq.com</t>
  </si>
  <si>
    <t>福州液空煤气化项目</t>
  </si>
  <si>
    <t xml:space="preserve">
建设规模为合成氨30万吨/年、制氢7.5万标立方米/时。
</t>
  </si>
  <si>
    <t xml:space="preserve">
进行设备安装，项目整体进度可达90%。
</t>
  </si>
  <si>
    <t xml:space="preserve">
一季度完成预试车工作；上半年试车并投产。
</t>
  </si>
  <si>
    <t xml:space="preserve">
液化空气（福州）有限公司
</t>
  </si>
  <si>
    <t>魏旭光13482071216</t>
  </si>
  <si>
    <t>中建（福建）绿色产业园基础设施建设项目</t>
  </si>
  <si>
    <t>云龙乡</t>
  </si>
  <si>
    <t xml:space="preserve">
总规划用地5600亩，包括园区17.2公里的主干道、日处理1万吨污水处理厂一座、完成园区“三通一平”，水、电、气基础设施建设，三级客运站一座及安置房等工程。
</t>
  </si>
  <si>
    <t xml:space="preserve">
天丽山安置房交付使用，海云路一期建设完成工程量50%.。
</t>
  </si>
  <si>
    <t xml:space="preserve">
海云路二期：一季度完成工程量10%，二至四季度各完成工程量20%。横五线云龙绿色产业园支路：二至四季度各完成工程量10%。产业园二期：200亩项目入驻，二至四季度完成项目“三通一平”工程建设。
</t>
  </si>
  <si>
    <t xml:space="preserve">
闽清县城投公司
</t>
  </si>
  <si>
    <t>董事长刘思炜13506983988</t>
  </si>
  <si>
    <t>闽清白金工业园区基础设施建设项目</t>
  </si>
  <si>
    <t>白中镇</t>
  </si>
  <si>
    <t xml:space="preserve">
建设工业园区的“三通一平”、防洪、污水处理等设施，白金连接线池埔至宝新125县道15.6公里道路改线等工程。
</t>
  </si>
  <si>
    <t>2013-2022</t>
  </si>
  <si>
    <t xml:space="preserve">
完成支路1建设。田中安置楼一期完成主体工程建设，二期正进行该地块电力杆线及建筑物征迁工作以及勘察招标前期工作，进场勘探施工。园区污水处理厂管网一期一阶段目前已完成4公里。完成主干道一期绿化、人行道、路灯工程、二期罗盆里、跌水井排水工程。完成600亩的土石方平整工作。
</t>
  </si>
  <si>
    <t xml:space="preserve">
田中安置楼房一期二季度完成室内装修并竣工验收；污水处理厂厂外管网一期2阶段三季度进行竣工验收；田中安置楼房二期四季度基础完工并进行1幢单体主体结构施工；黄石片区土石方平整四季度基础完工并进行竣工验收；富贵永昌地块土石方平整四季度基础完工并进行竣工验收。
</t>
  </si>
  <si>
    <t xml:space="preserve">
白金工业园区开发建设有限公司
</t>
  </si>
  <si>
    <t>刘伟洪13506983568</t>
  </si>
  <si>
    <t>刘义颖13860658969</t>
  </si>
  <si>
    <t>闽清东桥产业新城基础设施建设项目</t>
  </si>
  <si>
    <t>东桥镇</t>
  </si>
  <si>
    <t xml:space="preserve">
建设新城与高速公路的连接线6.5公里，日供水3000吨自来水厂1座，日处理100吨垃圾处理场1座，日处理1200吨污水处理厂1座，三级客运站1座，安置区基础设施建设，11万伏变电站1座，生活服务中心建设。
</t>
  </si>
  <si>
    <t>2013－2025</t>
  </si>
  <si>
    <t xml:space="preserve">
1、开展工业一期土方挖填工作，施工图设计完成95%；园区规划四路、九路施工图设计及工程预算。
2、完成住宅小区河道改直主体及附属工程，小区土方平整工程，小区挡墙工程60%，小区主干道建设50%，住宅小区综合管网工程施工65%，污水管网工程施工65%，电网工程前期准备工作，近期可入场。
3、东桥镇新自来水厂一期工程已完成2座蓄水池、1座净水池、1座管理厂房以及部分管道、道路建设。
</t>
  </si>
  <si>
    <t xml:space="preserve">
完成新旧123县道连接线前期准备工作，完成11万伏变电站前期准备工作，完成部分表业园区道路建设。
</t>
  </si>
  <si>
    <t xml:space="preserve">
福建东桥万国钟表城有限公司
</t>
  </si>
  <si>
    <t>陈孝荣18659175380</t>
  </si>
  <si>
    <t>罗源喷墨薄型高档墙地砖生产项目</t>
  </si>
  <si>
    <t xml:space="preserve">
总建筑面积为33.5万㎡,建设年产3861万㎡高档墙地砖厂房及配套设施。
</t>
  </si>
  <si>
    <t xml:space="preserve">
一期三条生产线设备基本安装完成。
</t>
  </si>
  <si>
    <t xml:space="preserve">
一季度一期建成试投产；二季度启动二期4条生产线，进行土建设备基础，三至四季度厂房建设及部分设备采购。
</t>
  </si>
  <si>
    <t xml:space="preserve">
福建德胜新建材有限公司
</t>
  </si>
  <si>
    <t>朱祥辉
13705989969</t>
  </si>
  <si>
    <t>吴毅
18159185199</t>
  </si>
  <si>
    <t>罗源金闽烟叶二期项目</t>
  </si>
  <si>
    <t>凤山镇</t>
  </si>
  <si>
    <t xml:space="preserve">
总建筑面积2万㎡，新建一条年产1万吨再造烟叶生产线及配套设施，建设原料仓库及综合处理线。
</t>
  </si>
  <si>
    <t xml:space="preserve">
七匹狼专用生产线厂房基础施工，主要设备招标完成。
</t>
  </si>
  <si>
    <t xml:space="preserve">
“七匹狼”专用线项目：一季度联合工房土建施工、设备招标与合同签订；二季度完成联合工房主体工程，设备到货；三、四季度设备到货及安装。仓储项目：原料仓库一期工程申请报告书编制和立项请示。
</t>
  </si>
  <si>
    <t xml:space="preserve">
福建金闽再造烟叶发展有限公司
</t>
  </si>
  <si>
    <t>黄 勇13705907782</t>
  </si>
  <si>
    <t>林钦
13860671760</t>
  </si>
  <si>
    <t>罗源铝材加工基地工程项目</t>
  </si>
  <si>
    <t xml:space="preserve">
分二期建设年加工52万㎡各种铝型材及4000吨铝合金构件与8000吨钢结构件。
</t>
  </si>
  <si>
    <t xml:space="preserve">
一期年加工42万㎡各种铝型材项目已竣工，二期进行厂房2建设。
</t>
  </si>
  <si>
    <t xml:space="preserve">
一季度完成厂房2、厂房3主体施工；二季度完成宿舍楼主体施工及厂房2厂房3围护系统工程；三季度完成室外工程施工及宿舍楼装修工程；四季度完成整个项目的收尾工作并竣工验收。
</t>
  </si>
  <si>
    <t xml:space="preserve">
福建省南铝铝材 工程有限公司
</t>
  </si>
  <si>
    <t xml:space="preserve">
葛永梅
董事长 电话：0599-8737691手机：13905097099
E-mail：geyongmei@mlfjnp.com</t>
  </si>
  <si>
    <t xml:space="preserve">
游儒福 
常务副总 电话：0591-26982720
手机：18750954070
E-mail：yourufu@mlfjnp.com</t>
  </si>
  <si>
    <t>罗源湾开发区南片食品加工产业园</t>
  </si>
  <si>
    <t xml:space="preserve">
建设味中有、金源生技、燕归来、嘉思多、立群厂房、办公楼及配套设施等。
</t>
  </si>
  <si>
    <t xml:space="preserve">
味中有、燕归来、嘉思多等厂房建设。
</t>
  </si>
  <si>
    <t xml:space="preserve">
一至四季度建成味中有、金源生技、燕归来、嘉思多厂房及配套设施等。
</t>
  </si>
  <si>
    <t xml:space="preserve">
味中有食品等5家公司
</t>
  </si>
  <si>
    <t>黄征宇，法人代表，13515007599</t>
  </si>
  <si>
    <t>危淋，经理18050410081</t>
  </si>
  <si>
    <t>福州高新区海西高新技术产业园创新园二期</t>
  </si>
  <si>
    <t xml:space="preserve">
项目征地面积面积36638㎡，用地面积36207㎡，总建筑面积约21万㎡，其中计容面积16.9㎡。
</t>
  </si>
  <si>
    <t xml:space="preserve">
完成16#-18#楼地下室基坑支护、土方开挖，进行底板结构施工。
</t>
  </si>
  <si>
    <t xml:space="preserve">
完成16#-18#楼主体结构封顶，19#-21#完成两层地下室结构及上部主体结构3层。
</t>
  </si>
  <si>
    <t>肖振兴 15980507926</t>
  </si>
  <si>
    <t>久策大厦B座研发楼</t>
  </si>
  <si>
    <t xml:space="preserve">
建筑面积38297㎡，总高度99.6米，总层数27层研发楼。
</t>
  </si>
  <si>
    <t xml:space="preserve">
完成主体结构及室内砌体工程。
</t>
  </si>
  <si>
    <t xml:space="preserve">
9月份前完成幕墙和给排水、电气、暖通等安装工程；10-12月份完成外部场地、道路、绿化工程，竣工验收并具备投入使用。
</t>
  </si>
  <si>
    <t xml:space="preserve">
福建久策集团有限公司
</t>
  </si>
  <si>
    <t>曹而超13850192912</t>
  </si>
  <si>
    <t>昌明建材</t>
  </si>
  <si>
    <t xml:space="preserve">
项目占地面积210亩，建筑总面积为78763.64㎡。公司一期新建年产12000万块环保烧结砖生产线，是集渣土运输、渣土受纳与环保制砖于一体的现代化新型建材企业。
</t>
  </si>
  <si>
    <t xml:space="preserve">
完成前期工作、桩基施工，。
</t>
  </si>
  <si>
    <t xml:space="preserve">
一季度基础完工，二季度主体工程施工完成，三季度附属及配套建筑完成，四季度生产线等机械设备安装调试、投入使用。
</t>
  </si>
  <si>
    <t xml:space="preserve">
福建昌明建材有限公司
</t>
  </si>
  <si>
    <t>陈曦13328850608</t>
  </si>
  <si>
    <t>LED光源集成模块系列照明产品研发与生产基地</t>
  </si>
  <si>
    <t xml:space="preserve">
总占地面积48.29亩，新建多层标准厂房7幢，总建筑面积4.75万㎡，其中一期建设多层标准厂房4幢，建筑面积1.9518万㎡，项目包含建设技术研发大楼，试验、测试、中试技术中心（配备仪器设备），生产车间，配套的产品物流设施及场所，光电子农业应用示范基地。
</t>
  </si>
  <si>
    <t xml:space="preserve">
完成前期工作、桩基施工。
</t>
  </si>
  <si>
    <t xml:space="preserve">
一季度基础完工，二季度土建施工，三季度结构封顶，四季度竣工。
</t>
  </si>
  <si>
    <t xml:space="preserve">
福建慧博照明科技有限公司
</t>
  </si>
  <si>
    <t>熊胜群13705037126</t>
  </si>
  <si>
    <t>基因检测技术应用示范中心</t>
  </si>
  <si>
    <t xml:space="preserve">
在福州建设医学检验所，实验及办公场所1万㎡，主要开展基因检测服务；在厦门建设研究中心，主要开展自主研发肝病精准诊疗基因检测技术和指导新药研制服务工作。
</t>
  </si>
  <si>
    <t xml:space="preserve">
部分开始装修。
</t>
  </si>
  <si>
    <t xml:space="preserve">
场地装修改造、设备引进。
</t>
  </si>
  <si>
    <t xml:space="preserve">
福建博奥医学检验所有限公司 
</t>
  </si>
  <si>
    <t>邱冬花13559176731</t>
  </si>
  <si>
    <t>罗源澳蓝科技蒸发式制冷设备生产基地</t>
  </si>
  <si>
    <t xml:space="preserve">
建筑面积约9.5万㎡，建设厂房和管理用房、给排水等管综、公共绿化等内容。
</t>
  </si>
  <si>
    <t xml:space="preserve">
动建，完成桩基50%。
</t>
  </si>
  <si>
    <t xml:space="preserve">
一二季度土建施工，三季度完成一期厂房主体结构及内外装；四季度设备安装、调试、投产。
</t>
  </si>
  <si>
    <t xml:space="preserve">
澳蓝（福建）实业有限公司
</t>
  </si>
  <si>
    <t>陈伟立
18605913122</t>
  </si>
  <si>
    <t>台商投资区</t>
  </si>
  <si>
    <t>黄超</t>
  </si>
  <si>
    <t>松山片区安全门、人防工程用品生产基地</t>
  </si>
  <si>
    <t xml:space="preserve">
建筑面积6万㎡，建设厂房和管理用房、给排水等管综、公共绿化等内容。
</t>
  </si>
  <si>
    <t xml:space="preserve">
一二季度土建施工，三季度完成厂房主体结构及内外装；四季度设备安装、调试。
</t>
  </si>
  <si>
    <t xml:space="preserve">
福建三艺门业有限公司
</t>
  </si>
  <si>
    <t>李明概
13599085133</t>
  </si>
  <si>
    <t>嘉寓福州节能科技产业园</t>
  </si>
  <si>
    <t xml:space="preserve">
建筑面积78401㎡。年产高档节能门窗60万㎡，高档节能幕墙20万㎡。
</t>
  </si>
  <si>
    <t xml:space="preserve">
1#厂房动建，完成桩基。
</t>
  </si>
  <si>
    <t xml:space="preserve">
1#厂房6月30日前竣工，2#-5#厂房主体施工。
</t>
  </si>
  <si>
    <t xml:space="preserve">
嘉寓新新投资（集团）福州有限公司
</t>
  </si>
  <si>
    <t>江泽太
18018200057</t>
  </si>
  <si>
    <t>福州台商投资区扩区松山片区基础设施建设项目</t>
  </si>
  <si>
    <t xml:space="preserve">
建设松山片区防洪堤11公里；小获路网工程4.67公里，松岐中路（含松山一路）5.54公里，通屿路4.24公里，松山路3.8公里，滨江路（一期）1.4公里；福州台商投资区松山片区填海工程及小获片区内河工程等基础配套设施项目。
</t>
  </si>
  <si>
    <t xml:space="preserve">
1.罗源湾开发区松山片区大、小获片防洪排涝工程(小获片)：完成小获片防洪堤堤基处理和填筑4.9公里，小获闸（泵）站基础处理19000㎡等；
2.小获片区路网工程第Ⅱ标段：完成道路3.892公里；
3.完成小获片区内河工程约1.2公里河道开挖和驳岸施工等；
4.滨江路（一期）动建并完成路基填筑500m等；
5.福州台商投资区松山片区填海工程完成吹填10%等。
</t>
  </si>
  <si>
    <t xml:space="preserve">
一季度完成滨江路（一期）管线综合1.5公里，B片区滞洪区驳岸基础处理0.6公里，罗源湾大小获片防洪排涝工程（小获片）防洪堤堤身填筑完成并验收、闸站主体结构完成，松山片区填海工程完成10%，罗源湾大小获片防洪排涝工程（大获片）动建；
二季度完成滨江路（一期）路面结构层施工，B片区滞洪区驳岸基础处理0.6公里、驳岸施工0.6公里，罗源湾大小获片防洪排涝工程闸站设备安装、调试，松山片区填海工程完成10%，罗源湾大小获片防洪排涝工程（大获片）堤基处理完成2公里；
三季度完成滨江路（一期）绿化、标志标线等附属工程完成、竣工交付使用，B片区滞洪区驳岸施工0.6公里、竣工交付使用，罗源湾大小获片防洪排涝工程闸站试运行、竣工交付使用，松山片区填海工程完成10%，罗源湾大小获片防洪排涝工程（大获片）堤基处理完成2公里，松岐中路(松岐桥梁)动建，A片区河道水系和滞洪区工程动建；
四季度完成松山片区填海工程完成20%，罗源湾大小获片防洪排涝工程（大获片）堤身填筑2公里、闸站基础，松岐中路跨大小溪桥梁基础完成，A片区河道水系和滞洪区工程河道、驳岸基础开挖并处理30%。
</t>
  </si>
  <si>
    <t xml:space="preserve">
福州台商投资区开发建设有限公司
</t>
  </si>
  <si>
    <t>戴耀东
工程建设部经理
0591-83326560
0591-87803820（传真）
13960998260
245545329@qq.com</t>
  </si>
  <si>
    <t>陈通
0591-87890986
0591-87803820（传真）
15080080096
fzttqjsj@163.com</t>
  </si>
  <si>
    <t>福州民天食品工业园</t>
  </si>
  <si>
    <t>白金工业园区</t>
  </si>
  <si>
    <t xml:space="preserve">
项目位于闽清白金工业园区，征地148.94亩，总用地面积99293㎡，建（构）筑物占地面积约5.5万㎡，建筑面积约15万㎡。项目通过搬迁改造，在园区内保留原福州民天食品厂生产的传统“民天”调味品、实现产能提升的同时，拓展其它调味食品，粮油制品、农副产品及海产品等。1、建设规模：年产4.5万吨。酿造发酵酱油：1.2万吨/年；酿造鱼露：1.5万吨/年；发酵型食醋：1.5万吨/年；黄酒：0.5万吨/年 ；黄豆酱、蟛蜞酱、辣椒酱等半固态调味料：0.3万吨/年。
</t>
  </si>
  <si>
    <t xml:space="preserve">
2016年9月25日动工建设，年底完成办公楼地下室的土石方及主体结构工程部分；其它单体的土石方及基础结构工程完成；配合土建的基础安装预埋管线工程完成；其间完成设备选型、订制。
</t>
  </si>
  <si>
    <t xml:space="preserve">
一季度主要进行基础混凝土及各单体结构工程等建设，二季度各单体结构工程、上部主体施工及设备预埋件等建设（含水电工程），三季度完成结构性封顶、单体上部主体施工、水电安装、部分设备安装。四季度完成所有单体工程二层以上施工内容（含办公室地下一层），其中所有单体一层施工内容完成70%，设备安装等。
</t>
  </si>
  <si>
    <t xml:space="preserve">
福州民天食品工业园
</t>
  </si>
  <si>
    <t>叶光彬董事长；电话：83512321；手机：13055726480</t>
  </si>
  <si>
    <t>黄婉华主任；电话：83598876；手机：15980610272</t>
  </si>
  <si>
    <t>国投集团</t>
  </si>
  <si>
    <t>陈秉宏</t>
  </si>
  <si>
    <t>中国电信福州分公司4G网络建设</t>
  </si>
  <si>
    <t xml:space="preserve">
本项目计划用2年时间时限福州全区LTE800M网络信号全覆盖。项目期内，福州电信计划建设3800个LTE800M室外基站，用于实现4G网络在福州全区的深度、连续覆盖，为承载VoLTE业务打造良好覆盖基础。
</t>
  </si>
  <si>
    <t xml:space="preserve">
已超额完成年度投资计划。
</t>
  </si>
  <si>
    <t xml:space="preserve">
按月时序进度推进。
</t>
  </si>
  <si>
    <t xml:space="preserve">
电信福州分公司
</t>
  </si>
  <si>
    <t>董存明 部门负责人 13313971133</t>
  </si>
  <si>
    <t>魏国杰 经办 18905910935</t>
  </si>
  <si>
    <t>中国电信</t>
  </si>
  <si>
    <t>潘天舒</t>
  </si>
  <si>
    <t>城市光网建设</t>
  </si>
  <si>
    <t xml:space="preserve">
新增6万光宽带网络端口，完成6350个光纤汇接点建设工作。
</t>
  </si>
  <si>
    <t>林能辉 部门负责人 18905910668</t>
  </si>
  <si>
    <t>许坤捷 经办 18960959995</t>
  </si>
  <si>
    <t>新一代“智慧”通信基础设施项目</t>
  </si>
  <si>
    <t>福建省</t>
  </si>
  <si>
    <t xml:space="preserve">
项目计划新建1700个新型基站，改造基站3500个，打造新一代“智慧”通信基础设施，为通信基础运营商、市政服务、公安监控、环保监测等相关单位提供全方位的通信接入服务。
</t>
  </si>
  <si>
    <t>2017-2017</t>
  </si>
  <si>
    <t>国有企业</t>
  </si>
  <si>
    <t xml:space="preserve">
完成项目立项5310个，其中新建站点建设1793，改造站点3517，室内分布新建站点156个。
</t>
  </si>
  <si>
    <t xml:space="preserve">
截止2月底，累计完成项目立项站点1680个，其中新建300个站点，改造1368个站点，累计投资近1亿元二季度计划完成投资时序进度60%。
</t>
  </si>
  <si>
    <t xml:space="preserve">铁塔福州市分公司
</t>
  </si>
  <si>
    <t>齐斌13609597921</t>
  </si>
  <si>
    <t>中国铁塔</t>
  </si>
  <si>
    <t>孙榕</t>
  </si>
  <si>
    <t>福州移动2017年4G网络覆盖提升工程</t>
  </si>
  <si>
    <t>预备前期</t>
  </si>
  <si>
    <t>各县市区</t>
  </si>
  <si>
    <t xml:space="preserve">
福州4GLTE通信基站建设6000个站点，其中包括4000个常规4G基站建设和2000个小型微站建设。
</t>
  </si>
  <si>
    <t xml:space="preserve">选项：
国有独资
</t>
  </si>
  <si>
    <t>1、完成2017年4G网络工程立项上报；
2、完成立项批复。</t>
  </si>
  <si>
    <t xml:space="preserve">
全年计划新建6000个站点，一季度完成1000个站点建设，二季度完成2500个站点建设，三季度完成4000个站点建设，四季度完成6000个站点建设。
</t>
  </si>
  <si>
    <t xml:space="preserve">
移动福州分公司
</t>
  </si>
  <si>
    <t>工程建设部经理 陈劼 13600810800</t>
  </si>
  <si>
    <t>项目经理郑灼勇18705910178</t>
  </si>
  <si>
    <t>中国移动</t>
  </si>
  <si>
    <t>叶翔</t>
  </si>
  <si>
    <t>交能?</t>
  </si>
  <si>
    <t>福州移动“光网家庭”宽带升级改造工程</t>
  </si>
  <si>
    <t xml:space="preserve">涵盖福州全区
</t>
  </si>
  <si>
    <t>选项</t>
  </si>
  <si>
    <t xml:space="preserve">
工程计划对福州地区2500个ADSL/FTTB住宅小区宽带网络改造升级，实现100Mbps光纤入户接入,提前部署家庭物联网、超高清视频等新兴应用所需的网络基础。工程新增FTTH光纤端口41万个，敷设光缆7.8万芯公里；计划新增ODF100架，其中，新增1：4型分光器1500台，新增1：8型分光器2000台，新增1：16型分光器2000台，新增1：32型分光器1000台;新建光缆交接箱170架，其中：新建96芯光缆交接箱110架，新建288芯光缆交接箱30架，新建576芯光缆交接箱30架。
</t>
  </si>
  <si>
    <t xml:space="preserve">13000
</t>
  </si>
  <si>
    <t xml:space="preserve">
1、针对“光网家庭”目标小区建设方案进行可行性分析、投资估算；
2、完成立项批复。
</t>
  </si>
  <si>
    <t xml:space="preserve">
1、根据立项，完成目标小区现场勘察、设计并设计批复。
2、主要工程设备招标、采购到货
3、设备安装完成、数据割接
4、初步竣工验收
5、试运行
6、正式竣工投产
</t>
  </si>
  <si>
    <t xml:space="preserve">陈劼：工程建设部经理、联系方式：13600810800
</t>
  </si>
  <si>
    <t>苏凌杰：
工程建设部项目经理、联系方式：13696851106</t>
  </si>
  <si>
    <t>商贸服务业</t>
  </si>
  <si>
    <t>海西商务大厦</t>
  </si>
  <si>
    <t>温泉街道</t>
  </si>
  <si>
    <t xml:space="preserve">
新扩建一座5A级高端商务大厦，面积107432.99㎡，地上39层，地下4层，总高168米。
</t>
  </si>
  <si>
    <t>2013.05-2017.12</t>
  </si>
  <si>
    <t xml:space="preserve">
12月31日前进入内外装修阶段。
</t>
  </si>
  <si>
    <t xml:space="preserve">
完工并投入使用。
</t>
  </si>
  <si>
    <t xml:space="preserve">
福建对外贸易中心集团有限责任公司
</t>
  </si>
  <si>
    <t>邱延芳
总经理
87625070</t>
  </si>
  <si>
    <t>唐巧红
87521066
卢小燕
87761271
13905029586</t>
  </si>
  <si>
    <t>林绍彬</t>
  </si>
  <si>
    <t>服外</t>
  </si>
  <si>
    <t>福建邮政广场</t>
  </si>
  <si>
    <t xml:space="preserve">
总建筑面积8.7万㎡，其中上部建筑面积6.0万㎡，地下室面积2.7万㎡，地上25层，地下2层。将建成为全省重要的邮政通信生产指挥调度中心、邮政营运中心。
</t>
  </si>
  <si>
    <t>2013.09-2017.12</t>
  </si>
  <si>
    <t xml:space="preserve">
基本完工。
</t>
  </si>
  <si>
    <t xml:space="preserve">
全面竣工。
</t>
  </si>
  <si>
    <t xml:space="preserve">
福建省邮政公司
</t>
  </si>
  <si>
    <t>姜安川
副主任
87618101</t>
  </si>
  <si>
    <t>陈  俊 13600885597
卢小燕
87761271
13905029586</t>
  </si>
  <si>
    <t>福州新权南路综合发展项目（香格里拉二期）</t>
  </si>
  <si>
    <t>安泰街道</t>
  </si>
  <si>
    <t xml:space="preserve">
二期项目面积约55.07亩，占地面积36714㎡，总建筑面积11.6万㎡，其中地上面积7万㎡，地下面积4.6万㎡，将规划一栋22层约100米高的办公塔楼，相连5层高（含商业及餐饮）裙楼及3层高副楼,是集商业购物中心与现代化写字楼于一体的城市综合体。
</t>
  </si>
  <si>
    <t>2016.07-2019.12</t>
  </si>
  <si>
    <t xml:space="preserve">
已完成560根桩（占总桩数42%），2017年春节前完成桩基础施工。
</t>
  </si>
  <si>
    <t xml:space="preserve">
年底结构上到地面，达到正负零。
</t>
  </si>
  <si>
    <t xml:space="preserve">
福建嘉里国际贸易中心有限公司
</t>
  </si>
  <si>
    <t>刘鹤松18559951125</t>
  </si>
  <si>
    <t>林  玲
88596170</t>
  </si>
  <si>
    <t>东百B楼拆除重建</t>
  </si>
  <si>
    <t>南街街道</t>
  </si>
  <si>
    <t xml:space="preserve">
将东百大楼B楼结合地铁出入口风亭建设进行拆除重建，并将地下空间与地铁站点进行连接，该项目占地面积5300㎡，建筑总面积26532㎡。
</t>
  </si>
  <si>
    <t>2015.01-2017.08</t>
  </si>
  <si>
    <t xml:space="preserve">
完成主体建筑封顶。
</t>
  </si>
  <si>
    <t xml:space="preserve">
落架完工。
</t>
  </si>
  <si>
    <t xml:space="preserve">
福建东百集团股份有限公司
</t>
  </si>
  <si>
    <t>朱红志
公司法人87521032</t>
  </si>
  <si>
    <t>郭志松项目总经理18650072871</t>
  </si>
  <si>
    <t>友谊大厦</t>
  </si>
  <si>
    <t>水部街道</t>
  </si>
  <si>
    <t xml:space="preserve">
占地9.025亩，总建筑面积53982㎡，是一幢集商场、住宅于一体的综合性大厦。大厦地上30层，地下2层，建筑高度约99.2米。裙房1-5层1.4万㎡为商业，6-30层2.95万㎡为高端写字楼，地下2层9131㎡为地下停车库，规划车位约294个。
</t>
  </si>
  <si>
    <t>2015.06-
2018.12</t>
  </si>
  <si>
    <t xml:space="preserve">
开始动工，主体结构施工。
</t>
  </si>
  <si>
    <t xml:space="preserve">
福州华电房地产公司
</t>
  </si>
  <si>
    <t>谢  武
副总经理
18960923821</t>
  </si>
  <si>
    <t>谢武
副总经理18960923821</t>
  </si>
  <si>
    <t>香开观海</t>
  </si>
  <si>
    <t xml:space="preserve"> 在建 </t>
  </si>
  <si>
    <t xml:space="preserve">在建 </t>
  </si>
  <si>
    <t xml:space="preserve">是 </t>
  </si>
  <si>
    <t xml:space="preserve">      洪山镇</t>
  </si>
  <si>
    <t xml:space="preserve">
用地面积18523㎡，酒店面积不少于1.5万㎡，其余为商务办公。规划三栋商务办公、一栋酒店和两层连体地下停车场，地上计容面积为74092㎡，地下室面积约2.5万㎡。
</t>
  </si>
  <si>
    <t>2015.12-2018.12</t>
  </si>
  <si>
    <t xml:space="preserve">
</t>
  </si>
  <si>
    <t xml:space="preserve">国有控股与民营合资
 </t>
  </si>
  <si>
    <t xml:space="preserve">央企 </t>
  </si>
  <si>
    <t xml:space="preserve">
1#楼施工至28层，完成封顶；2#楼施工至27层，完成封顶；3#楼施工至5层，5#楼施工至16层。
</t>
  </si>
  <si>
    <t xml:space="preserve">
完成1#、2#楼单体竣工验收，完成3#、5#楼封顶并完成落架工程。
</t>
  </si>
  <si>
    <t xml:space="preserve">
福州首开中庚置业有限公司
</t>
  </si>
  <si>
    <t>苏  新
董事长
88360119</t>
  </si>
  <si>
    <t>王春云
开发部经理13905929281</t>
  </si>
  <si>
    <t>华润综合体建设项目</t>
  </si>
  <si>
    <t xml:space="preserve">
鼓楼区</t>
  </si>
  <si>
    <t xml:space="preserve">
总建筑面积66.3万㎡、其中地上计容建筑面积约46.3万㎡；计划建设商业和办公楼，商业8万㎡购物中心（万象城）和2.5万㎡其他商业（3栋及底商）、办公14栋面积约35.8万㎡。
</t>
  </si>
  <si>
    <t>2014.10-
2020.12</t>
  </si>
  <si>
    <t xml:space="preserve">
地块一5栋SOHO已全部封顶，正在进行外墙装饰，2017年初可竣工；地块二正在进行SOHO部分的桩基施工；地块三目前正在做交地手续。
</t>
  </si>
  <si>
    <t xml:space="preserve">
A、B地块开工，C地块竣工。
</t>
  </si>
  <si>
    <t xml:space="preserve">
华润置地（福州）房地产开发有限公司
</t>
  </si>
  <si>
    <t>林福香
外联部经理17759101229</t>
  </si>
  <si>
    <t>海峡金融商务区银行总部项目</t>
  </si>
  <si>
    <t>鳌峰街道</t>
  </si>
  <si>
    <t xml:space="preserve">
开发建设海峡金融商务区建行大楼、进出口银行办公大楼、福建招银大厦、福建海峡银行、福州农商银行、兴业银行总部大楼、交通银行等项目，总占地面积约155亩，总建筑面积约58万㎡。
</t>
  </si>
  <si>
    <t>2011-2018</t>
  </si>
  <si>
    <t xml:space="preserve">
建行大楼、福建海峡银行、招商银行大楼、进出口银行办公大楼完工；农商银行大楼、兴业银行总部大楼进行内外部装修施工；交通银行大楼进行地下室施工。
</t>
  </si>
  <si>
    <t xml:space="preserve">
农商银行大楼、兴业银行总部大楼力争年底内外部装修进入收尾阶段；交通银行大楼力争主体结构施工至10层。
</t>
  </si>
  <si>
    <t xml:space="preserve">
各相关项目业主
</t>
  </si>
  <si>
    <t>杭东</t>
  </si>
  <si>
    <t>中捷大厦</t>
  </si>
  <si>
    <t xml:space="preserve">
占地面积17.16亩，总建筑面积约7.2万㎡，其中地上面积约6.74万㎡，建设一栋120米28层高的商务大楼。
</t>
  </si>
  <si>
    <t xml:space="preserve">
进行主体结构施工。
</t>
  </si>
  <si>
    <t xml:space="preserve">
二季度主体结构封顶；三、四季度进行玻璃幕墙及机电设备安装。
</t>
  </si>
  <si>
    <t xml:space="preserve">
福建中捷房地产开发有限公司
</t>
  </si>
  <si>
    <t>陈梁（总经理）电话：83575988手机：13959301858</t>
  </si>
  <si>
    <t>陈佳、开发总监、83575988、88359118、13860668881、535413006@qq.com</t>
  </si>
  <si>
    <t>科技电子商务中心</t>
  </si>
  <si>
    <t xml:space="preserve">
占地面积15.48亩，总建筑面积约5.4万㎡，地上建筑面积为3.9万㎡，地下两层建筑面积为1.5万㎡，拟建设一栋高度95米（22层）商务办公楼作为海峡电子商务基地二期用房，综合楼1-3层为商业用房，4层以上为写字楼。
</t>
  </si>
  <si>
    <t xml:space="preserve">
进行砌体施工。
</t>
  </si>
  <si>
    <t xml:space="preserve">
年底竣工。
</t>
  </si>
  <si>
    <t xml:space="preserve">
福州市台江区城市建设综合开发公司
</t>
  </si>
  <si>
    <t>王铭东
经理
13805004677</t>
  </si>
  <si>
    <t>李文东
工程部
13599417994</t>
  </si>
  <si>
    <t>台江广场</t>
  </si>
  <si>
    <t>瀛洲街道</t>
  </si>
  <si>
    <t xml:space="preserve">
占地面积8.26亩，总建筑面积5.24万㎡，建设一栋约129米的36层商业综合写字楼。
</t>
  </si>
  <si>
    <t>港澳台合资</t>
  </si>
  <si>
    <t xml:space="preserve">
进行外立面施工。
</t>
  </si>
  <si>
    <t xml:space="preserve">
福州文华房地产开发有限公司
</t>
  </si>
  <si>
    <t>郑玉官（项目经理）13860636165</t>
  </si>
  <si>
    <t>潘筱峰（行政人员）13788871243</t>
  </si>
  <si>
    <t>升龙环球大厦</t>
  </si>
  <si>
    <t>宁化街道</t>
  </si>
  <si>
    <t xml:space="preserve">
占地面积21.62亩，总建筑面积17.1万㎡，地上建筑面积12.25万㎡（含商业面积1.5万㎡），地下建筑面积4.85万㎡。建设高度275米、57层超高层5A自动化办公与集中式商场的大楼。
</t>
  </si>
  <si>
    <t xml:space="preserve">
进行二次结构施工。
</t>
  </si>
  <si>
    <t xml:space="preserve">
福建升龙房地产开发有限公司
</t>
  </si>
  <si>
    <t>陈乃银（建筑总经理）87612656
63507099</t>
  </si>
  <si>
    <t>王锋（外联经理）
13015718799
1145456771@qq.com</t>
  </si>
  <si>
    <t>福州苏宁广场</t>
  </si>
  <si>
    <t xml:space="preserve">
1、商贸服务业项目：占地面积9.54万㎡（合143.12亩），总建筑面积46.9万㎡。分三幅地块进行开发，其中B11地块41.38亩，建设商业裙楼和2栋高层酒店式公寓；B13地块68.71亩，建设商业裙楼、2栋高层商务办公楼、2栋高层酒店式公寓及城市广场；B14地块33.03亩，建设商业、公共绿地、城市广场。
2、城市轨道交通项目：地铁2号线祥坂站代建3万㎡。
</t>
  </si>
  <si>
    <t xml:space="preserve">
B13地块进行地下室结构施工；B11地块进行土方开挖。
</t>
  </si>
  <si>
    <t xml:space="preserve">
B13地块进行主体结构施工；B11地块进行地下室结构施工。
</t>
  </si>
  <si>
    <t xml:space="preserve">
福州苏宁置业有限公司
</t>
  </si>
  <si>
    <t>责任人：龚桂发
职务：副总经理（兼项目负责人）
传真：0591-88362222
手机：18651667628
E-mail：gonggf@suningestate.cn</t>
  </si>
  <si>
    <t>联系人：陈志渊
职务：开发总监
手机：13799399803E-mail：fuzhoukfzxb@cnsuning.com</t>
  </si>
  <si>
    <t>富力中心</t>
  </si>
  <si>
    <t xml:space="preserve">
占地面积104.73亩，总建筑面积约35.2万㎡，拟建设6栋高端写字楼。该项目A1拟建1栋24层99.9米高塔楼（带3层裙楼）的商务办公楼；A2地块拟建3栋高层写字楼；A3地块拟建2栋99.9米（24层）的高层写字楼。
</t>
  </si>
  <si>
    <t xml:space="preserve">
B区B2#、B3#进行主体结构施工。
</t>
  </si>
  <si>
    <t xml:space="preserve">
B区B2#、B3#楼主体结构封顶，转入幕墙施工。
</t>
  </si>
  <si>
    <t xml:space="preserve">
广州富力地产股份有限公司
</t>
  </si>
  <si>
    <t>林建振      开发总监    13706959675</t>
  </si>
  <si>
    <t>张帆      项目经办     13960853121</t>
  </si>
  <si>
    <t>富邦总部大楼</t>
  </si>
  <si>
    <t xml:space="preserve">
占地面积14.79亩，总建筑面积约5.5万㎡，拟建设一栋118米（27层）高的商务大楼。
</t>
  </si>
  <si>
    <t xml:space="preserve">
一、二季度主体结构施工；三季度主体结构封顶；四季度内部装修工程。
</t>
  </si>
  <si>
    <t xml:space="preserve">
富邦实业（福建）有限公司
</t>
  </si>
  <si>
    <t>李震华（执行董事）886-2-66313189</t>
  </si>
  <si>
    <t>吴英德13024103317</t>
  </si>
  <si>
    <t>建发商务中心</t>
  </si>
  <si>
    <t xml:space="preserve">
占地面积约94.36亩，容积率2.0-2.9，总建筑面积约23万㎡。其中Q、R、T三地块占地约54.25亩，设计三栋5A商务写字楼及配套商业，建筑面积约17.7万㎡，地下建筑约5.87万㎡；N、O地块占地约40.11亩，设计为城市公园绿地，地下三层建筑面积50500㎡。
</t>
  </si>
  <si>
    <t xml:space="preserve">
T地块进行桩基施工，S地块进行土方开挖。
</t>
  </si>
  <si>
    <t xml:space="preserve">
T、S地块完成地下室施工，转入主体结构施工。
</t>
  </si>
  <si>
    <t xml:space="preserve">
福州市建设发展集团有限公司
</t>
  </si>
  <si>
    <t xml:space="preserve">林 炜13906916415 </t>
  </si>
  <si>
    <t>富闽时代广场</t>
  </si>
  <si>
    <t xml:space="preserve">
占地面积28.14亩，总建筑面积约11.5万㎡，其中，商业面积2.3万㎡、住宅面积2.7万㎡，建设含商业、金融商务办公、住宅三栋大楼。
</t>
  </si>
  <si>
    <t xml:space="preserve">
进行地下室施工。
</t>
  </si>
  <si>
    <t xml:space="preserve">
裙楼主体结构封顶，另外两栋主体结构施工至20层。
</t>
  </si>
  <si>
    <t xml:space="preserve">
福建富坊房地产开发有限公司
</t>
  </si>
  <si>
    <t>季欣华83321069</t>
  </si>
  <si>
    <t>李晟18650086028</t>
  </si>
  <si>
    <t>万科金融港中心</t>
  </si>
  <si>
    <t xml:space="preserve">
项目占地面积约62.64亩，总建筑面积为14.31万㎡，其中地上面积10.57万㎡，地下室面积约3.74万㎡，建设商务办公楼。
</t>
  </si>
  <si>
    <t xml:space="preserve">
1#、2#楼封顶，3#、5#B2、B1进行结构施工，6#地块进行地下室施工。
</t>
  </si>
  <si>
    <t xml:space="preserve">
全面封顶。
</t>
  </si>
  <si>
    <t xml:space="preserve">
福州市万泽房地产有限公司
</t>
  </si>
  <si>
    <t>陈鲲 88063003</t>
  </si>
  <si>
    <t>严捷勇 18650990590</t>
  </si>
  <si>
    <t>榕金总部大楼</t>
  </si>
  <si>
    <t>2016年计划新开工</t>
  </si>
  <si>
    <t>新港街道</t>
  </si>
  <si>
    <t xml:space="preserve">
占地面积约17.71亩，总建筑面积约5.9万㎡，拟建设2栋22层、2栋25层的商务大楼以及一栋4层裙楼。
</t>
  </si>
  <si>
    <t xml:space="preserve">
进行土方开挖。
</t>
  </si>
  <si>
    <t xml:space="preserve">
完成地下室施工，转入主体结构施工。
</t>
  </si>
  <si>
    <t xml:space="preserve">
福建榕金实业有限公司
</t>
  </si>
  <si>
    <t>陈耀       （董事长）</t>
  </si>
  <si>
    <t>张开频13960797705</t>
  </si>
  <si>
    <t>美伦•学府雅居</t>
  </si>
  <si>
    <t xml:space="preserve">
项目由10栋高层住宅及裙楼（商业）和1栋三层幼儿园组成，其中1栋16层（1#）、1栋18层（2#）、3栋27层（9-11#）、3栋29层（3#、5#）、3栋32层（6-8#）。实际用地面积：61749.07㎡，总建筑面积：161572㎡，计容积率面积：124721㎡。
</t>
  </si>
  <si>
    <t xml:space="preserve">2015-2018
</t>
  </si>
  <si>
    <t xml:space="preserve">
完成一期3#、5#、6#、7#、8#楼封顶。
</t>
  </si>
  <si>
    <t xml:space="preserve">
福建华夏世纪园发展有限公司
</t>
  </si>
  <si>
    <t>周星宇，13805084554</t>
  </si>
  <si>
    <t>李正阳，15980163241</t>
  </si>
  <si>
    <t>福州三迪创富广场</t>
  </si>
  <si>
    <t xml:space="preserve">
拟建写字楼、酒店、商业及配套设施等，土地面积18330㎡，工程总建筑面积101920㎡。工程分为南北地块，南地块（A区）占地面积6063.6㎡，规划为SOHO及商业，建筑面积3060㎡，其中地上24203㎡,地下6402㎡；北地块（B区）占地面积12266.2㎡，规划为酒店及酒店式公寓，建筑面积71315㎡，其中地上建50283㎡,地下21032㎡。
</t>
  </si>
  <si>
    <t xml:space="preserve">52500
</t>
  </si>
  <si>
    <t xml:space="preserve">
4、民营独资;
</t>
  </si>
  <si>
    <t xml:space="preserve">
A区部分主体结构封顶，B区桩基施工。
</t>
  </si>
  <si>
    <t xml:space="preserve">
福建京都置业有限公司
</t>
  </si>
  <si>
    <t>林斌、项目总经理13799387517</t>
  </si>
  <si>
    <t>吴青梅、外联专员15960010674</t>
  </si>
  <si>
    <t>港头广场</t>
  </si>
  <si>
    <t>下渡街道</t>
  </si>
  <si>
    <t xml:space="preserve">
项目位于仓山区南江滨大道南侧，连江南路西侧，港头岛地块，土地面积56988.3㎡，计容建筑面积239340㎡。地下二层停车场，商业面积约3万㎡，酒店面积约4.5万㎡。
</t>
  </si>
  <si>
    <t xml:space="preserve">4、民营独资
</t>
  </si>
  <si>
    <t xml:space="preserve">
主体结构建设，年底完成1#、2#规划验收。
</t>
  </si>
  <si>
    <t xml:space="preserve">
福建盛创房地产开发有限公司
</t>
  </si>
  <si>
    <t>龚林
工程部经理
18650768287</t>
  </si>
  <si>
    <t>黄铃开发专员18650092500</t>
  </si>
  <si>
    <t>海峡医药城</t>
  </si>
  <si>
    <t xml:space="preserve">
项目总用地面积62.18万㎡，总建筑面积约280万㎡。其中地上建筑面积约150万㎡，地下建筑面积130万㎡，项目规划总停车位约8000个。项目的建设内容包括：综合医院、老年人养生村、利嘉海峡商业城、商务办公、酒店等。
</t>
  </si>
  <si>
    <t>2012-2020</t>
  </si>
  <si>
    <t xml:space="preserve">
其他</t>
  </si>
  <si>
    <t xml:space="preserve">
利嘉海峡商业城（一、二区）主体结构建设。
</t>
  </si>
  <si>
    <t xml:space="preserve">
主体结构建设。
</t>
  </si>
  <si>
    <t xml:space="preserve">
福建利嘉投资 有限公司
</t>
  </si>
  <si>
    <t>王惠明
87863969</t>
  </si>
  <si>
    <t>林玉娴
13805058506</t>
  </si>
  <si>
    <t>仓山金城湾</t>
  </si>
  <si>
    <t>金山街道</t>
  </si>
  <si>
    <t xml:space="preserve">
项目北临金山大道，东临花溪路，南侧紧邻消防局地块，西侧为住宅小区新榕金城湾。地块总面积25970㎡，现状土地平整。地块南侧划出10202㎡（15.3亩）作为小学用地，拟建24班小学，总建筑面积10828㎡，计容面积8180㎡。北侧按原金城湾商业地块规划要求，拟建商业综合体。规划用地面积为15768㎡（23.6亩），总建筑面积为117350㎡，计容建筑面积为88500㎡。
</t>
  </si>
  <si>
    <t xml:space="preserve">
1、国有独资;
</t>
  </si>
  <si>
    <t xml:space="preserve">
福州新榕城市建设发展有限公司
</t>
  </si>
  <si>
    <t>游易楚
88083697</t>
  </si>
  <si>
    <t>念保镖13960793579</t>
  </si>
  <si>
    <t>闽江世纪城</t>
  </si>
  <si>
    <t>城门镇、盖山镇</t>
  </si>
  <si>
    <t xml:space="preserve">
项目总占地面积为391157㎡，容积率为3.0，总建筑面积为1544471㎡（其中计容面积为1173471㎡）。项目结合周边环境及配套需求，设有高档住宅、沿街情景商业、大型购物广场、酒店式公寓、星级酒店、商务办公、幼儿园及小学等为主的城市及商业服务中心区。
</t>
  </si>
  <si>
    <t xml:space="preserve">
福州闽江世纪城置业有限公司
</t>
  </si>
  <si>
    <t>陈德级</t>
  </si>
  <si>
    <t>18050225535</t>
  </si>
  <si>
    <t>阳光环站新城</t>
  </si>
  <si>
    <t>城门镇胪雷村</t>
  </si>
  <si>
    <t xml:space="preserve">
总建筑面积76万㎡，其中地上建筑面积58万㎡，地下建筑面积17万㎡，共5个地块，业态包括住宅、办公、商业及酒店。
</t>
  </si>
  <si>
    <t xml:space="preserve">
4、民营独资;
</t>
  </si>
  <si>
    <t xml:space="preserve">
福州海坤房地产开发有限公司
</t>
  </si>
  <si>
    <t>黄贵生</t>
  </si>
  <si>
    <t>锦绣水乡</t>
  </si>
  <si>
    <t>螺洲镇</t>
  </si>
  <si>
    <t xml:space="preserve">
项目规划总用地为45.65万㎡，分别为市政用地、绿化带、公共停车场。共分为A、B、C、D、E五个地块，A地块为23层的高层住宅，B地块北面沿街部分一层设有商业网点与公建，C、D、E五个地块均为多层住宅。
</t>
  </si>
  <si>
    <t xml:space="preserve">
民营控股与国有合资
</t>
  </si>
  <si>
    <t xml:space="preserve">
主体结构建设，部分高层整体结构封顶，部分低层结构封顶。
</t>
  </si>
  <si>
    <t xml:space="preserve">
福州市房地产开发总公司
</t>
  </si>
  <si>
    <t>海峡西岸国际物流商贸城</t>
  </si>
  <si>
    <t>城门镇、螺洲镇</t>
  </si>
  <si>
    <t xml:space="preserve">
建设有物流商贸城、酒店、酒店式公寓、商务办公、办公、集体员工宿舍等；总建筑面积54万㎡，共计20栋楼。
</t>
  </si>
  <si>
    <t xml:space="preserve">
福建省华隆置业发展有限公司
</t>
  </si>
  <si>
    <t>董事长吴景良13788873553</t>
  </si>
  <si>
    <t>郑燕兵13950333262</t>
  </si>
  <si>
    <t>海通广场</t>
  </si>
  <si>
    <t xml:space="preserve">
建筑面积78500㎡。
</t>
  </si>
  <si>
    <t xml:space="preserve">民营独资;
</t>
  </si>
  <si>
    <t xml:space="preserve">
主体结构建设,年底达到施工总量的65%。
</t>
  </si>
  <si>
    <t xml:space="preserve">
福建双全房地产开发有限公司
</t>
  </si>
  <si>
    <t>总经理：夏建林 电话：13313777539</t>
  </si>
  <si>
    <t>林兵13960779576</t>
  </si>
  <si>
    <t>奥体融侨花园</t>
  </si>
  <si>
    <t xml:space="preserve">
该项目土地面积51058.4㎡,计容建筑面积76587.6㎡，主要建设内容：12栋商品房、4栋安置房及配套商业。
</t>
  </si>
  <si>
    <t xml:space="preserve">
89500</t>
  </si>
  <si>
    <t xml:space="preserve">外资控股与民营合资;
</t>
  </si>
  <si>
    <t xml:space="preserve">
主体结构建设，部分房子内部装修。
</t>
  </si>
  <si>
    <t xml:space="preserve">
融侨集团股份有限公司
</t>
  </si>
  <si>
    <t>林文镜    董事长</t>
  </si>
  <si>
    <t>林冰照      外联专员    手机：15960070433</t>
  </si>
  <si>
    <t>华威商贸中心</t>
  </si>
  <si>
    <t xml:space="preserve">
项目规划用地面积31044.34㎡，总建筑面积135341.89㎡，主要功能为商业、办公。
</t>
  </si>
  <si>
    <t xml:space="preserve">
福州华威置业有限公司
</t>
  </si>
  <si>
    <t>黄海雄、总经理、87275772</t>
  </si>
  <si>
    <t>强晓亮、主管、18650395539</t>
  </si>
  <si>
    <t>福州红星美凯龙世博家居广场</t>
  </si>
  <si>
    <t xml:space="preserve">
土地面积65541㎡，计容建筑面积170406.6㎡，拟建商业、写字楼及商务配套建筑等，实际建设内容按批准的规划技术指标实施。
</t>
  </si>
  <si>
    <t xml:space="preserve">150000
</t>
  </si>
  <si>
    <t xml:space="preserve">选项：
4、民营独资;
</t>
  </si>
  <si>
    <t xml:space="preserve">
桩基施工。
</t>
  </si>
  <si>
    <t xml:space="preserve">
福州红星美凯龙世博家居广场有限公司
</t>
  </si>
  <si>
    <t>杨学清87676655</t>
  </si>
  <si>
    <t>高金明13799374899</t>
  </si>
  <si>
    <t>林治良</t>
  </si>
  <si>
    <t>万科金域滨江花园</t>
  </si>
  <si>
    <t xml:space="preserve">
项目购置土地面积17150㎡，总建筑面积：69295㎡,房屋建筑面积：58607㎡，建设3栋住宅楼，套数570户。
</t>
  </si>
  <si>
    <t xml:space="preserve">
主体结构建设，部分主体结构封顶。
</t>
  </si>
  <si>
    <t xml:space="preserve">
福州市万坤房地产有限公司
</t>
  </si>
  <si>
    <t>总经理：肖通川 88063088</t>
  </si>
  <si>
    <t>王丹军18650366960</t>
  </si>
  <si>
    <t>万科派广场</t>
  </si>
  <si>
    <t xml:space="preserve">
项目购置土地面积62864㎡，总建筑面积：353478㎡。
</t>
  </si>
  <si>
    <t>融侨半山花园</t>
  </si>
  <si>
    <t xml:space="preserve">
项目土地面积201714㎡，可开发建筑用地面积86685㎡，计容建筑面积201976㎡，其他建设内容按批准的规划技术指标实施。
</t>
  </si>
  <si>
    <t xml:space="preserve">
367591</t>
  </si>
  <si>
    <t>外资控股与民营合资</t>
  </si>
  <si>
    <t xml:space="preserve">
办理完成建设项目项目备案、国有土地使用证。
</t>
  </si>
  <si>
    <t xml:space="preserve">
福建融侨居业有限公司
</t>
  </si>
  <si>
    <t>林宏修</t>
  </si>
  <si>
    <t>郑威      外联专员    手机：18650072263</t>
  </si>
  <si>
    <t>拓福广场</t>
  </si>
  <si>
    <t>仓山镇</t>
  </si>
  <si>
    <t xml:space="preserve">
项目规划用地面积21833㎡，总建筑面积109121.83㎡，主要功能为商业、办公。
</t>
  </si>
  <si>
    <t xml:space="preserve">
70000</t>
  </si>
  <si>
    <t xml:space="preserve">
福建拓福房地产有限公司
</t>
  </si>
  <si>
    <t>强晓亮18650395539</t>
  </si>
  <si>
    <t>奥体新天地花园</t>
  </si>
  <si>
    <t xml:space="preserve">
项目位于仓山区建新镇凤山路南侧、金洲南路东侧。用地面积83689.3㎡，总建筑面积175747.5㎡，高层住宅、多层住宅及相应配套设施。
</t>
  </si>
  <si>
    <t xml:space="preserve">
福州融锦欣泰房地产开发有限公司
</t>
  </si>
  <si>
    <t>吴金秋，总经理，88706906</t>
  </si>
  <si>
    <t>梅璐，经办，13559954010</t>
  </si>
  <si>
    <t>冠城大通广场</t>
  </si>
  <si>
    <t>盖山镇、城门镇</t>
  </si>
  <si>
    <t xml:space="preserve">
土地面积71743㎡，总建筑面积100725.7㎡。拟建商业、写字楼及配套设施、酒店等。
</t>
  </si>
  <si>
    <t xml:space="preserve">
前期推进，完成项目立项备案。
</t>
  </si>
  <si>
    <t xml:space="preserve">
福建冠城汇泰发展有限公司
</t>
  </si>
  <si>
    <t>陈为群职务：总经理联系方式：870885</t>
  </si>
  <si>
    <t>王仁威职务：前期管理部经理联系方式：18650712837</t>
  </si>
  <si>
    <t>金城花园</t>
  </si>
  <si>
    <t>建新</t>
  </si>
  <si>
    <t xml:space="preserve">
规划用地面积10.2万㎡，总建筑面积152896.29㎡，主要功能为住宅及商业配套设施。
</t>
  </si>
  <si>
    <t xml:space="preserve">
前期推进。
</t>
  </si>
  <si>
    <t xml:space="preserve">
福建华商房地产开发有限公司
</t>
  </si>
  <si>
    <t>潘伟明，董事长，83673682</t>
  </si>
  <si>
    <t>强晓亮，主管，18650395539</t>
  </si>
  <si>
    <t>奥体正祥城</t>
  </si>
  <si>
    <t>2016年预备前期</t>
  </si>
  <si>
    <t xml:space="preserve">
拟建商业、酒店、住宅及配套设施，土地面积52942㎡，计容建筑面积为95295.6㎡。
</t>
  </si>
  <si>
    <t xml:space="preserve">选项：
民营独资;
</t>
  </si>
  <si>
    <t xml:space="preserve">
福建正祥置业发展有限公司
</t>
  </si>
  <si>
    <t xml:space="preserve">经理：胡春新13067113796  </t>
  </si>
  <si>
    <t>开发:潘守芳15359727972</t>
  </si>
  <si>
    <t>华威大厦</t>
  </si>
  <si>
    <t>南江滨路南侧</t>
  </si>
  <si>
    <t xml:space="preserve">
建筑面积40432.44㎡，主要单项工程名称为华威大厦。
</t>
  </si>
  <si>
    <t xml:space="preserve">23622
</t>
  </si>
  <si>
    <t xml:space="preserve">
福建华威集团有限公司
</t>
  </si>
  <si>
    <t>张延湘，工程部项目经理，15080498746</t>
  </si>
  <si>
    <t>碧桂园-时代城</t>
  </si>
  <si>
    <t>茶园街道</t>
  </si>
  <si>
    <t xml:space="preserve">
占地面积1.7万㎡。总建筑面积为6.8万㎡，其中：计容面积5.4万㎡，住宅面积4.6万㎡，商业面积0.8万㎡。其他建设内容按批准的规划技术指标实施。总建设3栋，其中：34层3栋，最高建设高度为99.4米。
</t>
  </si>
  <si>
    <t xml:space="preserve">
地下室全部完工，1号楼建至第11层，2号楼建至第15层，3号建至第7层，商铺1B、3A、3B结构封顶。
</t>
  </si>
  <si>
    <t xml:space="preserve">
部分结构封顶，砌体全部完成，外墙装饰全部完成。
</t>
  </si>
  <si>
    <t xml:space="preserve">
福州市时代城房地产开发有限公司
</t>
  </si>
  <si>
    <t xml:space="preserve">时本强 13703021959         </t>
  </si>
  <si>
    <t>汪九龙     13826661143</t>
  </si>
  <si>
    <t>金辉.珑园</t>
  </si>
  <si>
    <t>鼓山镇
象园街道</t>
  </si>
  <si>
    <t xml:space="preserve">
用地面积2.8万㎡，总建筑面积13.1万㎡。
</t>
  </si>
  <si>
    <t xml:space="preserve">
主体工程施工。
</t>
  </si>
  <si>
    <t xml:space="preserve">
福州金辉居业房地产有限公司
</t>
  </si>
  <si>
    <t>刘文垚13950298225</t>
  </si>
  <si>
    <t>阳光愉景花园</t>
  </si>
  <si>
    <t xml:space="preserve">
占地面积为3.4万㎡，项目总建筑面积15.5万㎡，建筑密度28%，容积率3.4，绿化率32%；项目建成后规划居住户数1047户。
</t>
  </si>
  <si>
    <t xml:space="preserve">
福州利腾晖房地产开发有限公司
</t>
  </si>
  <si>
    <t>吴金秋88706906</t>
  </si>
  <si>
    <t>梅璐13559954010</t>
  </si>
  <si>
    <t>东二环泰禾城市广场及东区</t>
  </si>
  <si>
    <t xml:space="preserve">
占地约300亩，建筑面积约75万㎡，其中，晋安东二环泰禾SOHO办公写字楼共7栋。东区：占地258.56亩，总建筑面积达74.9万㎡。建设内容包括：商业、商务办公、酒店和住宅等。
</t>
  </si>
  <si>
    <t xml:space="preserve">
西区（不含11#楼）开业。11#楼进行上部结构施工。东区B、C地块：（商务办公与酒店商业地块)上部主体工程施工完成。东区A、D地块:（住宅地块）D地块上部主体施工完成，A地块征地拆迁完成，基础施工完成。
</t>
  </si>
  <si>
    <t xml:space="preserve">
A地块全部工程达到预售条件，B地块mall开业，C地块2#外立面落架。
</t>
  </si>
  <si>
    <t xml:space="preserve">
福州泰禾新世界房地产开发有限公司
</t>
  </si>
  <si>
    <t>朱进康 0591-83895761</t>
  </si>
  <si>
    <t xml:space="preserve">陈瑜强13960837120 </t>
  </si>
  <si>
    <t>晋安桂湖生态温泉项目</t>
  </si>
  <si>
    <t xml:space="preserve">
占地面积约81.6万㎡，建筑面积63.3万米，主要建设温泉博览园、温泉酒店、温泉旅游商务服务中心、温泉疗养中心、桂湖养老中心、安置房及配套等。
</t>
  </si>
  <si>
    <t xml:space="preserve">
北区SOHO，南区住宅，北区会馆，安置房在建项目竣工。温泉博览园、温泉疗养中心等配套设施动工。
</t>
  </si>
  <si>
    <t xml:space="preserve">
自来水厂、公交场站投入使用，疗养度假及综合配套交付，养生度假中心部分交付。
</t>
  </si>
  <si>
    <t xml:space="preserve">
福建融汇置业有限公司
</t>
  </si>
  <si>
    <t>范水旺18695605196</t>
  </si>
  <si>
    <t>首融锦江花园</t>
  </si>
  <si>
    <t xml:space="preserve">
晋安区</t>
  </si>
  <si>
    <t>象园街道</t>
  </si>
  <si>
    <t xml:space="preserve">
占地面积4.1614万㎡。总建筑面积为15.3万㎡。其中：计容面积12.3万㎡。住宅面积11.6万㎡。商业面积0.55万㎡。建设12栋住宅，其中一栋设置部分安置房，部分住宅底层设置商业。
</t>
  </si>
  <si>
    <t xml:space="preserve">
312753
</t>
  </si>
  <si>
    <t xml:space="preserve">
福州融城房地产开发有限公司
</t>
  </si>
  <si>
    <t>王宏毅，总经理助理，13799319127</t>
  </si>
  <si>
    <t>熙悦锦城小区</t>
  </si>
  <si>
    <t xml:space="preserve">
总用地面积为16482㎡，总建筑面积为95225.24㎡，其中：地上建筑面积70225.24㎡，地下建筑面积25000㎡。
</t>
  </si>
  <si>
    <t xml:space="preserve">
福州首开榕泰置业有限公司
</t>
  </si>
  <si>
    <t>琅岐九龙商业中心</t>
  </si>
  <si>
    <t xml:space="preserve">
用地面积63亩，总建筑面积为10.436万㎡，新建商业、商务酒店、办公楼等。
</t>
  </si>
  <si>
    <t xml:space="preserve">国有控股与民营合资 </t>
  </si>
  <si>
    <t xml:space="preserve">
2#、5#主体施工；3#、6#、7#桩基基础施工完毕；8#、9#地下室正在封底施工。
</t>
  </si>
  <si>
    <t xml:space="preserve">
主体完成，转室内外装饰。
</t>
  </si>
  <si>
    <t xml:space="preserve">
福建三木琅岐实业发展有限公司
</t>
  </si>
  <si>
    <t>汪庆辉18606999193</t>
  </si>
  <si>
    <t>出口加工区跨境电商保税物流仓库</t>
  </si>
  <si>
    <t xml:space="preserve">
占地54.09亩，总建筑面积约6.1万㎡，建2栋四层保税的保税仓库。
</t>
  </si>
  <si>
    <t xml:space="preserve">
桩基完成，地面框架结构完成一层。
</t>
  </si>
  <si>
    <t xml:space="preserve">
建筑物封顶。
</t>
  </si>
  <si>
    <t xml:space="preserve">
福州市马尾区房地产开发公司
</t>
  </si>
  <si>
    <t>叶明辉　张庆勇副总经理13960856669</t>
  </si>
  <si>
    <t>刘明辉  83681107  13600858531</t>
  </si>
  <si>
    <t>马尾汉吉斯冷链枢纽暨跨境电商项目</t>
  </si>
  <si>
    <t xml:space="preserve">
总建筑面积168672㎡，新建2座冷库、生产车间及辅助设施，购置生产、加工设备，形成年加工水产品8万吨、果蔬7万吨，冷藏水产品、果蔬15万吨的能力。
</t>
  </si>
  <si>
    <t xml:space="preserve">
桩基工程。
</t>
  </si>
  <si>
    <t xml:space="preserve">
一季度地下部分土方工程；二季度开始上部施工；三季度完成10%；四季度完成主体工程30%。
</t>
  </si>
  <si>
    <t xml:space="preserve">
福建汉吉斯冷链物流有限公司
</t>
  </si>
  <si>
    <t>林文宇18650065323</t>
  </si>
  <si>
    <t>马尾太古（科乐通）冷链物流项目</t>
  </si>
  <si>
    <t xml:space="preserve">
用地200.05亩，新建低温冷库、恒温冷库、电子商务、加工车间、配送车间等设施。
</t>
  </si>
  <si>
    <t xml:space="preserve">
开始桩基工程。
</t>
  </si>
  <si>
    <t xml:space="preserve">
主体建设。
</t>
  </si>
  <si>
    <t xml:space="preserve">
福建省科乐通冷链物流有限公司
</t>
  </si>
  <si>
    <t>叶任辉13609503999</t>
  </si>
  <si>
    <t>正荣.御品中央</t>
  </si>
  <si>
    <t xml:space="preserve">
用地100.55亩，总建筑面积25.33万㎡，新建住宅、商业网点、集中商业、SOHO及配套设施。
</t>
  </si>
  <si>
    <t xml:space="preserve">
主体封顶。
</t>
  </si>
  <si>
    <t xml:space="preserve">
项目一二期单体竣工验收完成；16#、17#、18#楼封顶。
</t>
  </si>
  <si>
    <t xml:space="preserve">
正荣（马尾）置业发展有限公司
</t>
  </si>
  <si>
    <t>王哲（总经理）88620967</t>
  </si>
  <si>
    <t>陈国文（项目经理）13950499067</t>
  </si>
  <si>
    <t>华润置地紫云府项目</t>
  </si>
  <si>
    <t xml:space="preserve">
用地面积65.7亩，总建筑面积14.9万㎡，由两个地块组成。分69地块和70地块。拟规划建设8栋29-33层宅，5栋11层，12栋5-8层多层住宅，以及底商与独立商业。
</t>
  </si>
  <si>
    <t xml:space="preserve">
69地块主体结构完成90%。
</t>
  </si>
  <si>
    <t xml:space="preserve">
70地块桩基完成，69地块外立面完成。
</t>
  </si>
  <si>
    <t xml:space="preserve">
福州市华润置地实业有限公司
</t>
  </si>
  <si>
    <t>孙萌萌 项目部经理
88263557、18650377637</t>
  </si>
  <si>
    <t>左思强18650722665</t>
  </si>
  <si>
    <t>名城七区</t>
  </si>
  <si>
    <t xml:space="preserve">
用地面积77.1亩，总建筑面积是21.2万㎡，新建商品房9栋，为1-3#、5-10#，层数均为33层，沿街设置商业。
</t>
  </si>
  <si>
    <t xml:space="preserve">
房建工程：单体建筑1#、2#、3#、5#、6#、7#、8#、9#、10#主体结构完成至25层。
</t>
  </si>
  <si>
    <t xml:space="preserve">
单体建筑1#、2#、3#、5#、6#、7#、8#、9#、10#主体结构完成封顶。
</t>
  </si>
  <si>
    <t xml:space="preserve">
名城地产（福建）有限公司
</t>
  </si>
  <si>
    <t>金佳荣项目经理13459114236</t>
  </si>
  <si>
    <t>名城八区</t>
  </si>
  <si>
    <t>前期预备</t>
  </si>
  <si>
    <t xml:space="preserve">
用地面积91.32亩，总建筑面积24.7万㎡，新建十栋33层住宅楼。
</t>
  </si>
  <si>
    <t xml:space="preserve">
桩基施工完成。
</t>
  </si>
  <si>
    <t xml:space="preserve">
主体部分封顶。
</t>
  </si>
  <si>
    <t xml:space="preserve">
名城地产(福建）有限公司
</t>
  </si>
  <si>
    <t>郑与锋15080018638</t>
  </si>
  <si>
    <t>沁园春.水岸君山</t>
  </si>
  <si>
    <t xml:space="preserve">
用地面积915.3亩，总建筑面积40.094万㎡（含地下室）。项目分A、B、C三区，项目产品为联排、连院、双拼、独栋、小高层、高层、花园洋房等。
</t>
  </si>
  <si>
    <t>2006-2019</t>
  </si>
  <si>
    <t xml:space="preserve">
主体施工。
</t>
  </si>
  <si>
    <t xml:space="preserve">
C2区、B3区全部封顶。
</t>
  </si>
  <si>
    <t xml:space="preserve">
福建沁园春房地产有限公司
</t>
  </si>
  <si>
    <t>王建红、工程部经理、13805081136</t>
  </si>
  <si>
    <t>林梦锵0591-88027796、13003887727</t>
  </si>
  <si>
    <t>阳光城山与海项目</t>
  </si>
  <si>
    <t xml:space="preserve">
用地116.1亩，总建筑面积20万㎡，建设商品房及安置房。
</t>
  </si>
  <si>
    <t xml:space="preserve">
商品房全部封顶并完成屋面设备基础、屋面构筑物；安置房一期全部封顶并部分落架。
</t>
  </si>
  <si>
    <t xml:space="preserve">
1#-18#楼单体完成。
</t>
  </si>
  <si>
    <t xml:space="preserve">
福州大恒房地产开发有限公司
</t>
  </si>
  <si>
    <t>薛理更
83680281</t>
  </si>
  <si>
    <t>林翔
13809538852</t>
  </si>
  <si>
    <t>正荣·悦澜山</t>
  </si>
  <si>
    <t xml:space="preserve">
占地37亩，总建筑面积4.7万㎡。由A、B、C共3各地块组成A地块为2栋5层SOHO，B地块为1栋5层SOHO，C地块为7栋7～11层住宅楼、1栋2F商业用房和周边附属地下室组成。
</t>
  </si>
  <si>
    <t xml:space="preserve">
进入桩基施工阶段。
</t>
  </si>
  <si>
    <t xml:space="preserve">
完成主体结构施工，进入装修阶段。
</t>
  </si>
  <si>
    <t xml:space="preserve">
福州市马尾区正荣房地产开发有限公司
</t>
  </si>
  <si>
    <t>温东平
项目经理
13805054321
wendp@zhenro.com</t>
  </si>
  <si>
    <t>傅秋明
土建主管
13400549927
fuqm1@zhenro.com</t>
  </si>
  <si>
    <t>宝德郡商务广场</t>
  </si>
  <si>
    <t xml:space="preserve">
征地面积13.92亩；总建筑面积为51168.6㎡（其中办公面积35309.06㎡，商业面积1814.54㎡，地下室14045㎡），容积率为4.0，绿地率为30%，分为南楼、北楼共两栋。
</t>
  </si>
  <si>
    <t xml:space="preserve">
装修完成50%，外立面完成30%。
</t>
  </si>
  <si>
    <t xml:space="preserve">
福建宝德郡房地产开发有限公司
</t>
  </si>
  <si>
    <t>马尾天宝大厦</t>
  </si>
  <si>
    <t xml:space="preserve">
占地13.9亩，总建筑面积5.2万㎡，新建1幢24层总部大楼。
</t>
  </si>
  <si>
    <t xml:space="preserve">
已封顶，开始外墙装修及幕墙安装。
</t>
  </si>
  <si>
    <t xml:space="preserve">
福建天宝矿业集团股份有限公司
</t>
  </si>
  <si>
    <t>潘振东 主席  87846868</t>
  </si>
  <si>
    <t>曾丽璇 开发主管 13799304542</t>
  </si>
  <si>
    <t>滨海星商务中心</t>
  </si>
  <si>
    <t xml:space="preserve">
占地14亩，新建商务写字楼及配套设施，总建筑面积4.7万㎡。
</t>
  </si>
  <si>
    <t xml:space="preserve">
完成地下室施工。
</t>
  </si>
  <si>
    <t xml:space="preserve">
主体施工完成。
</t>
  </si>
  <si>
    <t xml:space="preserve">
福州滨海房地产有限公司
</t>
  </si>
  <si>
    <t>吴淑琼13705931331</t>
  </si>
  <si>
    <t>东江欣居</t>
  </si>
  <si>
    <t xml:space="preserve">
用地面积67.6亩，新建住宅及配套设施，总建筑面积19.4万㎡。
</t>
  </si>
  <si>
    <t xml:space="preserve">
上部十六层施工。
</t>
  </si>
  <si>
    <t xml:space="preserve">
主体全部封顶。
</t>
  </si>
  <si>
    <t xml:space="preserve">
福州顶斌置业有限公司
</t>
  </si>
  <si>
    <t>谢常科13599046919</t>
  </si>
  <si>
    <t>服外？</t>
  </si>
  <si>
    <t>琅岐国际海岛度假综合园项目一期</t>
  </si>
  <si>
    <t xml:space="preserve">
占地200亩，总建筑面积30.79万㎡，建设商品房。
</t>
  </si>
  <si>
    <t xml:space="preserve">
结构封顶。
</t>
  </si>
  <si>
    <t xml:space="preserve">
香海新城A区：1#-10#、19#-30#、31#-56#单体完成。
</t>
  </si>
  <si>
    <t xml:space="preserve">
福州城开置业有限公司
</t>
  </si>
  <si>
    <t>周建业
18605910222</t>
  </si>
  <si>
    <t>林伟13665035817</t>
  </si>
  <si>
    <t>江山首府</t>
  </si>
  <si>
    <t xml:space="preserve">
占地62.6亩，总建筑面积14.14万㎡，10栋高层（5栋26层，3栋24层，2栋23层）及一栋幼儿园。
</t>
  </si>
  <si>
    <t xml:space="preserve">
10栋楼全部主体结构封顶；同时内部砌体工序搭接进行；地下室周边回填完成。
</t>
  </si>
  <si>
    <t xml:space="preserve">
福州经济技术开发区建设发展有限公司
中建海峡建设发展有限公司
</t>
  </si>
  <si>
    <t>陈可明
13905020010</t>
  </si>
  <si>
    <t>陈雪贞
63198865</t>
  </si>
  <si>
    <t>中联名城及商业风情街项目</t>
  </si>
  <si>
    <t>宏路街道、龙江街道</t>
  </si>
  <si>
    <t xml:space="preserve">
建设商业风情街及中联名城一、二、三区，总占地面积为265.5亩，总建筑面积28万㎡。
</t>
  </si>
  <si>
    <t xml:space="preserve">
中联名城一区：一期已全面封顶，二期主体在承建。
中联名城二区：一期地下室及部分主体在承建，二期地下室开挖及承台浇捣。
</t>
  </si>
  <si>
    <t xml:space="preserve">
名城一区：一季度全部封顶；二、三季度内部粉刷及落架；四季度落架及验收前准备工作。
名城二区：一、二、三季度主体承建。四季度主体封顶及内部粉刷。
名城三区：一季度完成前期工作；二至四季度开始动建，一期地下室工程完成45%，主体完成30%，二期地下室完成10%。
商业街：地下室完成50%，地上主体完成30%。
</t>
  </si>
  <si>
    <t xml:space="preserve">
名城地产（福清）有限公司、福清顺泰置业有限公司
</t>
  </si>
  <si>
    <t>郑小丽13959160055</t>
  </si>
  <si>
    <t>游秀容-13960860130</t>
  </si>
  <si>
    <t>福清江阴国际汽车城项目</t>
  </si>
  <si>
    <t xml:space="preserve">
总建筑面积120万㎡，建设进口汽车贸易交易综合经营示范区、第三方物流功能区、汽车行政服务中心、汽车主题酒店、二手车交易市场、进口改装车文化俱乐部、进口汽车配件及美容交易市场8个不同的功能区域。
</t>
  </si>
  <si>
    <t xml:space="preserve">√7、外资独资;
</t>
  </si>
  <si>
    <t>√3、其他</t>
  </si>
  <si>
    <t xml:space="preserve">
填方基本完成，场地平整已完成约80%；项目地块中的8号地块桩基建设已完成，4#、6#地块已经开始试桩，年底开始地面为建设。
</t>
  </si>
  <si>
    <t xml:space="preserve">
一季度完成4#、6#地块建筑的20%，二季度累计完成4#、6#地块建筑的40%，三季度累计完成4#、6#地块建筑的70%，四季度完成4#、6#地块全部建筑。
</t>
  </si>
  <si>
    <t xml:space="preserve">
福建江阴港银河国际汽车园有限公司
</t>
  </si>
  <si>
    <t>俞建晋</t>
  </si>
  <si>
    <t>林丽生18050229583</t>
  </si>
  <si>
    <t>福州保税港区利嘉国际物流园项目</t>
  </si>
  <si>
    <t xml:space="preserve">
总建筑面积57.3万㎡，建设台湾文化主题仓储展示区、“海丝”主题仓储展示区、进口保税商品展示区、大数据应用中心、研发及总部经济大楼、跨境电商产业园、标准化保税仓储等。
</t>
  </si>
  <si>
    <t xml:space="preserve">
A区A4#、A5#楼二层，A6、A7#屋面层，B区B2屋面层，B4#楼封顶。
</t>
  </si>
  <si>
    <t xml:space="preserve">
建设B1、B3两栋冷库。一季度进行基础建设施工；二季度进行厂房主体框架建设；三季度主体封顶。
</t>
  </si>
  <si>
    <t xml:space="preserve">
福州保税港区国际物流园有限公司
</t>
  </si>
  <si>
    <t>郑纯
0591-88050295</t>
  </si>
  <si>
    <t>黄雪
15080033203魏桦13705938202
郑乘华13705066493</t>
  </si>
  <si>
    <t>福清利嘉中心项目</t>
  </si>
  <si>
    <t xml:space="preserve">
占地约220亩，总建筑面积106万㎡，其中地上建筑面积59.5万㎡，地下建筑面积46.03万㎡。包括商业建筑面积21.3万㎡（其中安置回迁商业12万㎡，安置回迁车库3.5万㎡）；住宅建筑面积25.8万㎡；写字楼建筑面积5.5万㎡；酒店建筑面积4.3万㎡。
</t>
  </si>
  <si>
    <t xml:space="preserve">
A区主体结构（10~15#、商业4~6#）已全面封顶，正在进行装修。
B区：1#、3#、6#、7#、8#主体施工；9#地下施工。
</t>
  </si>
  <si>
    <t xml:space="preserve">
一、二季度计划完成住宅、商业、写字楼主体结构封顶；三季度完成装修工程；四季度预计工程竣工。
</t>
  </si>
  <si>
    <t xml:space="preserve">
利嘉集团
</t>
  </si>
  <si>
    <t>陈月华15060097738</t>
  </si>
  <si>
    <t>张华钦
15305017599</t>
  </si>
  <si>
    <t>福清融侨·观邸项目</t>
  </si>
  <si>
    <t>石竹街道</t>
  </si>
  <si>
    <t xml:space="preserve">
占地面积134.49亩，建设房地产项目。
</t>
  </si>
  <si>
    <t xml:space="preserve">
1#、2#楼地下室施工；8#楼六层；3#楼二十一层；5#楼二十三层；6#楼十四层；9#楼十九层;10#楼二十二层。
</t>
  </si>
  <si>
    <t>一到四季度均为施工阶段，计划到四季度3#、5#、6#、8#、9#、10#楼全部封顶；1#、2#、7#、11#、12#、13#、15—18#楼全部动工。</t>
  </si>
  <si>
    <t xml:space="preserve">
融侨集团
</t>
  </si>
  <si>
    <t>林梅珍，融侨集团外联部经理，13960857893</t>
  </si>
  <si>
    <t>融侨大酒店重建工程</t>
  </si>
  <si>
    <t xml:space="preserve">
地上16层建筑，地下2层，地面高度约80米，地下高度约9米，占地面积约5716㎡，建筑面积约55641㎡，其中地上建筑面积约35794㎡，地下建筑面积约19847㎡，建筑密度37.4%，容积率2.17，绿化率23.8%，绿化面积约7464㎡。
</t>
  </si>
  <si>
    <t>外部独资</t>
  </si>
  <si>
    <t xml:space="preserve">
第一部分塔楼已封顶，玻璃幕墙设计图纸已送审，正在进行审批程序，其余部分为裙房（第二部分已施工完毕；第三部分地下室已施工至第二层；第四部分地下室已开挖结束并着手施工）。
</t>
  </si>
  <si>
    <t xml:space="preserve">
一季度完成土建施工，二季度完成玻璃幕墙等安装工作，三、四季度进行内外装修。
</t>
  </si>
  <si>
    <t xml:space="preserve">
福清融侨大酒店有限公司
</t>
  </si>
  <si>
    <t>林先斌18960777271</t>
  </si>
  <si>
    <t>林先斌：18960777271</t>
  </si>
  <si>
    <t>时代广场</t>
  </si>
  <si>
    <t xml:space="preserve">
占地面积约64亩，商住房项目。
</t>
  </si>
  <si>
    <t xml:space="preserve">
正在进行主体建筑建设。
</t>
  </si>
  <si>
    <t xml:space="preserve">
一、二、三、四季度完成主体建筑建设。
</t>
  </si>
  <si>
    <r>
      <t xml:space="preserve">
祥兴</t>
    </r>
    <r>
      <rPr>
        <sz val="6"/>
        <rFont val="宋体"/>
        <charset val="134"/>
      </rPr>
      <t>（福建）</t>
    </r>
    <r>
      <rPr>
        <sz val="9"/>
        <rFont val="宋体"/>
        <charset val="134"/>
      </rPr>
      <t xml:space="preserve">箱包集团有限公司
</t>
    </r>
  </si>
  <si>
    <t>薛行远
13905002811</t>
  </si>
  <si>
    <t>薛剑芬15980724765</t>
  </si>
  <si>
    <t>滨海家苑</t>
  </si>
  <si>
    <t xml:space="preserve">
农贸市场及商住房建设。
</t>
  </si>
  <si>
    <t xml:space="preserve">
霞楼村
</t>
  </si>
  <si>
    <t>魏子明13763883999</t>
  </si>
  <si>
    <t>融侨·锦江</t>
  </si>
  <si>
    <t xml:space="preserve">
商品房项目建设，用地面积50016㎡，总建筑面积192775.37㎡。
</t>
  </si>
  <si>
    <t xml:space="preserve">
1、17#、18#楼示范区完成外架落架，对外展示；19#楼达到封顶节点；11#-13#、15#、16#楼达到预售节点；1#-3#、5#楼土开挖完成，总包地下室底板开始施工。
</t>
  </si>
  <si>
    <t xml:space="preserve">
一季度17#、18#楼示范区对外展示、19#楼封顶；二三季度1#-3#、5#-7#楼正常施工；四季度洋房部分全部落架完成、1#-3#、5#-7#楼完成结构封顶，砌筑完成70%、8#楼完成结构封顶，砌筑完成。
</t>
  </si>
  <si>
    <t xml:space="preserve">
福清融侨置业有限公司
</t>
  </si>
  <si>
    <t>小江18559160756</t>
  </si>
  <si>
    <t>裕永物流</t>
  </si>
  <si>
    <t xml:space="preserve">
用地50.6亩，京东方物流及仓储配套。一期2017年上半年投入使用，二期目前尚有10亩用地未完成交地，投产时间未定。
</t>
  </si>
  <si>
    <t xml:space="preserve">
部分主体建设。
</t>
  </si>
  <si>
    <t xml:space="preserve">
一期一季度配套厂商完成装修，上半年之前投入使用。
</t>
  </si>
  <si>
    <t xml:space="preserve">
福清市裕永物流有限公司
</t>
  </si>
  <si>
    <t>张含1839610777</t>
  </si>
  <si>
    <t>福清恒大城二期项目</t>
  </si>
  <si>
    <t>龙山街道</t>
  </si>
  <si>
    <t xml:space="preserve">
项目总用地95亩，总建筑面积18万㎡。
</t>
  </si>
  <si>
    <t xml:space="preserve">
营销中心与样板房建设已完成，三幢商品房已建到一层。
</t>
  </si>
  <si>
    <t xml:space="preserve">
一季度完成9幢大楼的土方开挖和部份桩基建设；二、三季度基本完成9幢大楼桩基建设，部份楼房主体开始建设；四季度全面进入9幢大楼主体施工。
</t>
  </si>
  <si>
    <t xml:space="preserve">
福清恒大置业有限公司
</t>
  </si>
  <si>
    <t>林  杰13625061929</t>
  </si>
  <si>
    <t>长乐恒兴南方水产品加工交易中心项目</t>
  </si>
  <si>
    <t>梅花镇  文岭镇</t>
  </si>
  <si>
    <t xml:space="preserve">
总建筑面积70万㎡，建设物流区、交易区、加工车间、冷库及商铺等。
</t>
  </si>
  <si>
    <t xml:space="preserve">
正在河道改造、吹沙填海造地、防洪排涝工程施工。
</t>
  </si>
  <si>
    <t xml:space="preserve">
一至三季度填海造地，四季度主体工程施工。
</t>
  </si>
  <si>
    <t xml:space="preserve">
福建恒兴南方水产品加工交易中心
</t>
  </si>
  <si>
    <t>陈 利13922091889、404293441@qq.com</t>
  </si>
  <si>
    <t>林锋（政协）</t>
  </si>
  <si>
    <t>长乐华讯亚太孵化基地一期项目</t>
  </si>
  <si>
    <t xml:space="preserve">
用地84亩，总建筑面积约7.2万㎡,建设高科技孵化基地。
</t>
  </si>
  <si>
    <t xml:space="preserve">
B地块桩基部分完成。
</t>
  </si>
  <si>
    <t xml:space="preserve">
长乐华讯亚太国际有限公司
</t>
  </si>
  <si>
    <t>叶玲玲18606999366
郑工15985746791</t>
  </si>
  <si>
    <t>叶玲玲18606999366</t>
  </si>
  <si>
    <t>长乐中天恒基商务中心项目</t>
  </si>
  <si>
    <t>首占镇</t>
  </si>
  <si>
    <t xml:space="preserve">
总建筑面积约20万㎡，建设集商业、办公、餐饮，会议、文娱于一体的商业广场及配套等。
</t>
  </si>
  <si>
    <t xml:space="preserve">
一至四季度主体结构施工，年底封顶并装修。
</t>
  </si>
  <si>
    <t xml:space="preserve">
福建省中天恒基置业有限公司
</t>
  </si>
  <si>
    <t>黄力群15806016333</t>
  </si>
  <si>
    <t>郑丽丽15205089081，349682317@qq.com</t>
  </si>
  <si>
    <t>长乐莱法州文化商业中心项目</t>
  </si>
  <si>
    <t xml:space="preserve">
总建筑面积13万㎡,建设商务展示、交易中心及配套。
</t>
  </si>
  <si>
    <t xml:space="preserve">
一至三季度主体结构施工，四季度开始装修。
</t>
  </si>
  <si>
    <t xml:space="preserve">
福建美茵开发有限公司
</t>
  </si>
  <si>
    <t>林再国总工13599046300</t>
  </si>
  <si>
    <t>林政18705918000
陈芬15505906677
95489444@qq.com</t>
  </si>
  <si>
    <t>长乐中影万星影城综合体</t>
  </si>
  <si>
    <t>新增</t>
  </si>
  <si>
    <t>航城街道</t>
  </si>
  <si>
    <t xml:space="preserve">
总建筑面积约12000㎡的城市综合体及配套。
</t>
  </si>
  <si>
    <t xml:space="preserve">
长乐中影影城有限公司
</t>
  </si>
  <si>
    <t>张启水13705915485</t>
  </si>
  <si>
    <t>长乐中储粮松下中转库项目</t>
  </si>
  <si>
    <t xml:space="preserve">
总建筑面积8万㎡，其中，一期建设仓储10万吨，中转10万吨；二期建设中转20万吨，4条日加工大米400吨生产线。
</t>
  </si>
  <si>
    <t xml:space="preserve">
中储粮福建分公司
</t>
  </si>
  <si>
    <t>严孟铨
18059130176</t>
  </si>
  <si>
    <t>赖工18065137836</t>
  </si>
  <si>
    <t>长乐市中心粮库项目</t>
  </si>
  <si>
    <t xml:space="preserve">
用地96.97亩，建设仓容5万吨。
</t>
  </si>
  <si>
    <t xml:space="preserve">
正在桩基施工。
</t>
  </si>
  <si>
    <t xml:space="preserve">
长乐市粮食购销公司
</t>
  </si>
  <si>
    <t>林依登
15375901388</t>
  </si>
  <si>
    <t>福建隆恒实业项目</t>
  </si>
  <si>
    <t>祥谦镇</t>
  </si>
  <si>
    <t xml:space="preserve">
总建筑面积32.35万㎡，主要建设酒店、宾馆、商务soho、电子商务、安置房等。
</t>
  </si>
  <si>
    <t xml:space="preserve">
主体结构除2#楼未封顶外，其余均已封顶，正在进行墙体砌砖，部分楼内外墙粉刷。
</t>
  </si>
  <si>
    <t xml:space="preserve">
一季度A地块酒店主体施工至3层，C地块商品房内装饰完成；二季度A地块酒店主体施工至9层，C地块商品房附属工程设备安装；三季度A地块酒店主体施工至16层，C地块商品房附属工程设备调试运行；四季度主体施工至23层，C地块商品房附属绿化完成。
</t>
  </si>
  <si>
    <t xml:space="preserve">
福建隆恒实业有限公司
</t>
  </si>
  <si>
    <t>吴少忠18559113306</t>
  </si>
  <si>
    <t>福晟·钱隆樽品</t>
  </si>
  <si>
    <t xml:space="preserve">
总建筑面积254813.75㎡，主要建设1栋2F集中式商业和15栋高层住宅（含沿街商业）。
</t>
  </si>
  <si>
    <t xml:space="preserve">
一期1号、2号楼主体施工至12层，3号楼主体施工至4层。
</t>
  </si>
  <si>
    <t xml:space="preserve">
一季度一期内外装饰，二期主体施工，三期桩基施工；二季度一期建筑内外装饰，二期主体施工，三期地下室开挖；三季度一期建筑内外装修，二期主体施工，三期基础施工；四季度一期外装工程完成及外架全部拆除；二期主体结构封顶，三期基础完工。
</t>
  </si>
  <si>
    <t xml:space="preserve">
福建联丰房地产开发有限公司
</t>
  </si>
  <si>
    <t>黄超军（副总经理）：18606015053</t>
  </si>
  <si>
    <t>纪昌锐（经理）：13959189960</t>
  </si>
  <si>
    <t>闽侯中铁城·吉第城市综合体</t>
  </si>
  <si>
    <t xml:space="preserve">
总建筑面积约120万㎡，主要建设商务办公大楼、电子商务、商住楼等。
</t>
  </si>
  <si>
    <t xml:space="preserve">
二期在建工程主楼内外墙装修基本完成，外架拆除完成。三期10#、11#楼主体结构封顶，12#、15#、16#、19#、17#楼内外墙粉刷、外架拆除完成。
</t>
  </si>
  <si>
    <t xml:space="preserve">
一季度二期竣工验收；二季度二期投入使用，三期10#、11#楼内外墙抹灰、找平完成，12#、15#、16#、19#、17#楼单体竣工验收；三季度三期10#、11#楼外架拆除完成；四季度三期12#、15#、16#、19#、17#楼基本建成。
</t>
  </si>
  <si>
    <t xml:space="preserve">
福州中铁润海置业有限公司
</t>
  </si>
  <si>
    <t>毛毅，法人代表，62099888</t>
  </si>
  <si>
    <t>陈雨芩，报建专员，18559922808</t>
  </si>
  <si>
    <t>闽侯中铁城•禧第城市综合体</t>
  </si>
  <si>
    <t xml:space="preserve">
规划用地84.43亩，主要建设商务办公大楼、商住楼等。
</t>
  </si>
  <si>
    <t xml:space="preserve">
1#、2#、8#、9#楼主体结构封顶；3#、5#楼主体施工至二十层；6#、7#楼主体施工至十层；17#、19#、22#楼桩基施工。
</t>
  </si>
  <si>
    <t xml:space="preserve">
福州中铁城置业有限公司
</t>
  </si>
  <si>
    <t>甘蔗世茂综合体</t>
  </si>
  <si>
    <t>甘蔗街道</t>
  </si>
  <si>
    <t xml:space="preserve">
占地面积674亩，主要建设集综合商业、五星级酒店和生态居住示范区于一体的新型滨江城市综合体。
</t>
  </si>
  <si>
    <t xml:space="preserve">
世贸酒店内外装修。
</t>
  </si>
  <si>
    <t xml:space="preserve">
建成投入使用。
</t>
  </si>
  <si>
    <t xml:space="preserve">
福州世茂新发展置业有限公司
</t>
  </si>
  <si>
    <t>秦淮 职务：项目总裁  联系电话：83286286 传真：0591—22989893</t>
  </si>
  <si>
    <t>魏小明 职务：
工程部经理  联系电话：13705972791email：xiaoming_wei@shimaogroup.com</t>
  </si>
  <si>
    <t>林峰（人大）</t>
  </si>
  <si>
    <t>闽侯万家广场</t>
  </si>
  <si>
    <t xml:space="preserve">
总建筑面积237648.83㎡，以国际级的业态规划，集购物、餐饮、休闲、娱乐、办公、金融、酒店等为一体，主要建设6栋SOHO、高端写字楼及大体盘商业综合体。
</t>
  </si>
  <si>
    <t xml:space="preserve">
1#楼完成主体结构中间验收，2#楼地下室主体结构，3#楼、5#楼、6#楼10层以上二次架构及砌体工程，7#楼二层至四层商业裙楼主体结构S1、S#楼开始土方及支护降水工程。
</t>
  </si>
  <si>
    <t xml:space="preserve">
主体结构封顶，部分单元竣工验收。
</t>
  </si>
  <si>
    <t xml:space="preserve">
福建懋富集团有限公司
</t>
  </si>
  <si>
    <t xml:space="preserve">陈惠登 13599966495
</t>
  </si>
  <si>
    <t>闽江1号</t>
  </si>
  <si>
    <t xml:space="preserve">
建筑面积15.7万㎡，主要建设酒店及配套设施等。
</t>
  </si>
  <si>
    <t xml:space="preserve">
酒店、住宅内外装修。
</t>
  </si>
  <si>
    <t xml:space="preserve">
全面建成投入使用。
</t>
  </si>
  <si>
    <t xml:space="preserve">
福建华盈集团有限公司
</t>
  </si>
  <si>
    <t>吴经理：15995259990</t>
  </si>
  <si>
    <t>闽侯东南建材城项目</t>
  </si>
  <si>
    <t xml:space="preserve">
项目占地448.12亩，总建筑面积418240.732㎡，规划为一站式建材批发物流仓储基地，经营业态涵盖建材家居全业态品类。
</t>
  </si>
  <si>
    <t xml:space="preserve">
A、B陶瓷区、水暖卫浴、化工涂料区将实现全部营业，C五金机电区主体施工装修、总体绿化、景观和道路完成，D2餐饮休闲区进行主体施工装修，D1酒店会展、写字楼办公区桩基施工。
</t>
  </si>
  <si>
    <t xml:space="preserve">
一季度五金机电区消防、环保竣工验收完成，餐饮休闲区主体结构封顶，酒店会展、写字楼办公区基础完成；二季度餐饮休闲区总体绿化、景观和道路施工完成，酒店会展、写字楼办公区块主体施工；三季度餐饮休闲区竣工验收完成，酒店会展、写字楼办公区主体封顶；四季度酒店会展、写字楼办公区主体施工，总体绿化、景观和道路完成。
</t>
  </si>
  <si>
    <t xml:space="preserve">
福建吴钢建材市场开发有限公司
</t>
  </si>
  <si>
    <t>陈伟13960758777</t>
  </si>
  <si>
    <t>郑学勇13338277888</t>
  </si>
  <si>
    <t>海峡汽车文化广场</t>
  </si>
  <si>
    <t>青口镇 
尚干镇 
祥谦镇</t>
  </si>
  <si>
    <t xml:space="preserve">
总建设用地910亩总建筑面积约75.5万㎡，主要建设汽车超市、办证中心、汽车检测、用品市场、公寓住宅、餐饮酒店、休闲娱乐、汽车文化、商业配套、维修仓储等十大功能。
</t>
  </si>
  <si>
    <t xml:space="preserve">
法拉利4S店进行二次装修；金淘湾桩基施工；新榕路建成通车。
</t>
  </si>
  <si>
    <t xml:space="preserve">
金淘湾一季度完成地下室施工；二季度主体施工至十二层；三季度三栋十八层封顶，其余五栋完成二十四层板施工，砌体完成六层；四季度五栋三十三层封顶，砌体完成至二十层。
</t>
  </si>
  <si>
    <t>孙康升、项目管理部经理、新榕公司总经理助理、13959107929</t>
  </si>
  <si>
    <t>江美珍、项目管理部副经理、15960066538、422578832@qq.com</t>
  </si>
  <si>
    <t>天泽·奥特莱斯城市广场</t>
  </si>
  <si>
    <t xml:space="preserve">
总建筑面积120万㎡，主要建设国际品牌折扣店、主题公园、休闲娱乐中心、旅游温泉酒店、城市住宅等。
</t>
  </si>
  <si>
    <t xml:space="preserve">
A1地块1-5区正进行消防验收，即将转入二装，6-12区正进行内墙砌体、设备调试；B区1-8号楼已封顶，正进行内墙砌体及水电安装，9、10、35号楼正进行地下室施工，38号已至7层，39、42号楼已至十三层。
</t>
  </si>
  <si>
    <t xml:space="preserve">
一至四季度SOHO3栋主体施工、封顶、内外装修；文创园区桩基进场、地下室施工、主体施工、封顶；B地块住宅10栋主体施工、封顶、内外装修。
</t>
  </si>
  <si>
    <t xml:space="preserve">
福建奥特莱斯名牌折扣城有限公司
</t>
  </si>
  <si>
    <t>陈玉强</t>
  </si>
  <si>
    <t>黄蕊 18606999911</t>
  </si>
  <si>
    <t>福建永辉物流仓储中心</t>
  </si>
  <si>
    <t xml:space="preserve">
项目用地面积200480.57㎡，总建筑面积为170838.30㎡，计容面积为200685.42㎡，农产品仓库、食品加工厂房、农产品加工配送中心、服装配送库、常温仓储中心（一）（二）、退货及连卷袋加工仓储、垃圾处理、锅炉房、门卫123、综合楼、农产品仓库、粮食资产库共14幢。
</t>
  </si>
  <si>
    <t>外商投资</t>
  </si>
  <si>
    <t xml:space="preserve">
农产仓储中心五、六区屋面彩钢板及三区墙面外层彩钢板安装。
</t>
  </si>
  <si>
    <t xml:space="preserve">
一至四季度1#食品加工厂房基础施工、主体结构施工、安装工程施工、主体竣工验收。
</t>
  </si>
  <si>
    <t xml:space="preserve">
福建永辉物流有限公司
</t>
  </si>
  <si>
    <t>翁海辉13799329959</t>
  </si>
  <si>
    <t xml:space="preserve">鲍协大18650077711 </t>
  </si>
  <si>
    <t>闽侯海峡国际（福州）自由物流港城项目</t>
  </si>
  <si>
    <t xml:space="preserve">
总建筑面积56.2万㎡，建设智能仓储中心、仓储展示区、总部办公大楼、园区配套设施和物流工艺设备。
</t>
  </si>
  <si>
    <t xml:space="preserve">
一期103.01亩总面积14.67万㎡商场已投入使用；二期121.22亩方案审核；三期25.048亩已竣工。
</t>
  </si>
  <si>
    <t xml:space="preserve">
一季度桩基施工；二季度地下室开挖；三季度主体施工；四季度主体封顶。
</t>
  </si>
  <si>
    <t xml:space="preserve">
海盛环球（福建）物流有限公司
</t>
  </si>
  <si>
    <t>林泽明18959111170</t>
  </si>
  <si>
    <t>林洪15659738370</t>
  </si>
  <si>
    <t>苏宁电器福州仓储中心项目</t>
  </si>
  <si>
    <t xml:space="preserve">
分两期开发，共400亩。其中一期200亩，总建筑面积17万㎡（计容面积），分为大件库（4万㎡，计容面积8万㎡）、小件库（4万㎡，计容面积8万㎡）和办公研发配套房；二期200亩地合作协议已经签订，功能定位为是苏宁易购开发平台服务基地，为台湾商品和福建区域特色产品全国配送总基地，同时作为苏宁OEM\ODM\OBM等诸如松桥、惠而浦、伊莱克斯、先锋、约克等自有产品的生产研发基地。
</t>
  </si>
  <si>
    <t xml:space="preserve">
一期完工；二期建设方案基本确定，目前正在进行前期进场准备。
</t>
  </si>
  <si>
    <t xml:space="preserve">
二期主体施工。
</t>
  </si>
  <si>
    <t xml:space="preserve">
福州苏宁云商商贸有限公司
</t>
  </si>
  <si>
    <t>宋晓辉总经理：0591-87948888-591077</t>
  </si>
  <si>
    <t>许梅影： 13763873538</t>
  </si>
  <si>
    <t>福州国戎奔驰6S店</t>
  </si>
  <si>
    <t xml:space="preserve">
项目规划占地面积28.5亩，总建筑面积20827㎡，主要建设新车销售展厅、办公维修车间及其附属配套设施等。
</t>
  </si>
  <si>
    <t xml:space="preserve">
一期工程已完工，二期桩基施工。
</t>
  </si>
  <si>
    <t xml:space="preserve">
一季度主体施工；二季度设备安装完成；三季度调试运行、竣工投产。
</t>
  </si>
  <si>
    <t xml:space="preserve">
福州国戎汽车销售服务有限公司
</t>
  </si>
  <si>
    <t>吴文扬
13509312206
wenyang.wu@fzplgrbenz.com</t>
  </si>
  <si>
    <t>徐溶庚
13763807720
ronggeng.xu@fzplgrbenz.com</t>
  </si>
  <si>
    <t>冠达丽都</t>
  </si>
  <si>
    <t xml:space="preserve">
项目用地面积11186.28㎡，总建筑面积:57372.45㎡，主要建设一类高层公共建筑。总体南北两栋布置，建筑主体为十九至二十层,一至二层为零售商业。三层以上为SOHO办公建筑。
</t>
  </si>
  <si>
    <t xml:space="preserve">
办理施工许可证。
</t>
  </si>
  <si>
    <t xml:space="preserve">
一季度地下室施工；二季度完成地下室工程；三季度主体施工至10层；四季度主体结构封顶。
</t>
  </si>
  <si>
    <t xml:space="preserve">
福建冠达文化创意产业发展有限公司
</t>
  </si>
  <si>
    <t>李章东         职务：监事       联系方式：13805009825</t>
  </si>
  <si>
    <t>卢达文         职务：行政主管        联系方式：18059056897</t>
  </si>
  <si>
    <t>福建海峡工程机械现代物流园</t>
  </si>
  <si>
    <t xml:space="preserve">
总建筑面积211162.27㎡，主要建设年销售、仓储、配送5000辆工程机械和1000吨汽车零配件等集机械运输、仓储、配送、信息化为一体的专业化大型机械物流园。
</t>
  </si>
  <si>
    <t xml:space="preserve">
部分厂区建成投入使用
</t>
  </si>
  <si>
    <t xml:space="preserve">
办公楼、厂房基本建成。
</t>
  </si>
  <si>
    <t xml:space="preserve">
福建海峡工程机械设备有限公司
</t>
  </si>
  <si>
    <t>张进瑞13696852920</t>
  </si>
  <si>
    <t>林美虾13696852920</t>
  </si>
  <si>
    <t>普洛斯福州南通物流仓储中心</t>
  </si>
  <si>
    <t xml:space="preserve">
规划用地150亩，总建筑面积6.05万㎡，主要建设一个拥有3栋高端物流仓库、2栋配套综合楼及完整设施
</t>
  </si>
  <si>
    <t xml:space="preserve">
A4库主体工程完成、安装工程完成90%、A5库桩基完成、A6库桩基完成50%、A7综合楼主体结构与砌体完成、A8综合楼主体工程完成，砌体完成80%、主次门卫与消防水池主体工程完成，室外工程完成40%
</t>
  </si>
  <si>
    <t xml:space="preserve">
一季度A4库A7综合楼完工，二季度A5库主体完工、A8综合楼完工，三季度A5库完工，四季度一期园区项目整体竣工。
</t>
  </si>
  <si>
    <t xml:space="preserve">
普洛斯（福州）物流仓储有限公司
</t>
  </si>
  <si>
    <t>庄瑞彬13850790083</t>
  </si>
  <si>
    <t>福州普洛斯连江物流园项目</t>
  </si>
  <si>
    <t>东湖镇</t>
  </si>
  <si>
    <t xml:space="preserve">
总建筑面积为10.4万㎡，建设现代化立体仓库、商贸结算服务基地用房、配套资源外包基地用房等综合物流园。
</t>
  </si>
  <si>
    <t xml:space="preserve">
完成项目供地手续、土石方平整工程、项目规划审批手续、一期场地强夯工作。
</t>
  </si>
  <si>
    <t xml:space="preserve">
一季度完成1#、2#、3#厂房及办公楼基础孔桩建设；二季度完成孔桩静载检测、动测及桩基垫层和基础渠建设；三季度完成厂房钢结构全梁安装及办公楼三层建设；四季度完成厂房及钢结构版安装及办公楼四层建设。
</t>
  </si>
  <si>
    <t xml:space="preserve">
普洛斯（连江）仓储有限公司
</t>
  </si>
  <si>
    <t>张森发
13625006999</t>
  </si>
  <si>
    <t>林卫忠
18106068007</t>
  </si>
  <si>
    <t>永得利商业广场</t>
  </si>
  <si>
    <t xml:space="preserve">
用地面积为80530㎡（120.8亩），拟建总建筑面积为278170.56㎡，其中商业建筑面积为85406.86㎡，办公建筑面积为108628.48㎡，商务酒店建筑面积为23585.26㎡。商业广场将商业、金融、办公、住宅等功能集为一体。
</t>
  </si>
  <si>
    <t xml:space="preserve">
完成项目总平面图、备案、环评等前期工作，并力争年底前动工建设。
</t>
  </si>
  <si>
    <t xml:space="preserve">
一季度桩基施工完成；二季度1#、2#楼地下室土方开挖完成；三季度：1#、2#楼地下室主体结构完成，土方回填结束；四季度1#、2#楼主体结构施工至封顶。
</t>
  </si>
  <si>
    <t xml:space="preserve">
连江县永得利房地产开发有限公司
</t>
  </si>
  <si>
    <t>陈传清18559918285</t>
  </si>
  <si>
    <t>郑东劲15377927886</t>
  </si>
  <si>
    <t>福州曜阳国际养生文化交流中心</t>
  </si>
  <si>
    <t>潘渡乡</t>
  </si>
  <si>
    <t xml:space="preserve">
占地面积约407亩，建设集养老居所、温泉养生、保健医疗、休闲度假、森林旅游、滨水湿地旅游、特色餐饮于一体的高端养老、养生旅游度假区。
</t>
  </si>
  <si>
    <t>2013-2019</t>
  </si>
  <si>
    <t xml:space="preserve">
坟墓全部搬迁，土地平整已完成；防洪堤工程路面基础施工完成。
</t>
  </si>
  <si>
    <t xml:space="preserve">
一季度：防洪堤完成施工；二季度：进行项目规划设计，完成老年公寓招标等前期工作；三季度：老年公寓招标并进行基础施工；四季度：完成老年公寓基础施工。
</t>
  </si>
  <si>
    <t xml:space="preserve">
福州曜阳胜杰实业有限公司
</t>
  </si>
  <si>
    <t>陈树铃13959186688</t>
  </si>
  <si>
    <t>黄德志13906932698</t>
  </si>
  <si>
    <t>闽清财富中心</t>
  </si>
  <si>
    <t xml:space="preserve">
占地面积6736㎡，总建设面积55887.89㎡。建设商业、酒店、SOHO商住楼、住宅等工程。
</t>
  </si>
  <si>
    <t xml:space="preserve">
累计完成投资3亿元，完成1#、2#楼地基工作。
</t>
  </si>
  <si>
    <t xml:space="preserve">
一季度完成工程总量40%，二季度完成工程总量50%，三季度完成工程总量60%，四季度完成工程总量80%。
</t>
  </si>
  <si>
    <t xml:space="preserve">
恒昌置业有限公司
</t>
  </si>
  <si>
    <t>陈淑琴15980650265</t>
  </si>
  <si>
    <t>百地茂商城项目</t>
  </si>
  <si>
    <t xml:space="preserve">
改造建筑面积5.38万㎡，打造020商业模式升级版，融合线上、线下，推动商业地产转型升级。
</t>
  </si>
  <si>
    <t xml:space="preserve">
商城改造土建施工，以及开展招商工作。
</t>
  </si>
  <si>
    <t xml:space="preserve">
一、二季度商城装修；三季度全面完成，招募完意向商家，商城按计划准时开业。
</t>
  </si>
  <si>
    <t xml:space="preserve">
百地茂商城管理有限责任公司
</t>
  </si>
  <si>
    <t>林信海
18900286000</t>
  </si>
  <si>
    <t>永泰商贸物流园区项目</t>
  </si>
  <si>
    <t>城峰镇</t>
  </si>
  <si>
    <t xml:space="preserve">
新建旅游土特产市场、小商品市场、建材市场、家具市场、仓库、电子商务、企业总部基地等及停车场等配套设施，以及商住建设。
</t>
  </si>
  <si>
    <t xml:space="preserve">
地面建筑设计已完成报批。施工队已进场，已出让土地基本完成平整，钻探已完成。总平已经通过审批。
</t>
  </si>
  <si>
    <t>主体结构施工。</t>
  </si>
  <si>
    <t xml:space="preserve">
福建润诚实业有限公司
</t>
  </si>
  <si>
    <t>廖家润15872456666</t>
  </si>
  <si>
    <t>永泰闽商生态园基础设施建设</t>
  </si>
  <si>
    <t xml:space="preserve">
项目规划总用地面积3850.05亩，建设五星级酒店、酒店式公寓、博物馆、湖景等。
</t>
  </si>
  <si>
    <t xml:space="preserve">
1、项目施工临水、临电工程、初勘工程均已完成。土石方工程施工中。2、申请部分变更一期用地土地用途、规划条件。3、安置地已完成选址红线、土地预审、发改局备案，林地审批、土地审批，总平已通过审查，勘探工程已完成。
</t>
  </si>
  <si>
    <t xml:space="preserve">
完成路网、酒店、湖景及周边配套等部分工程。
</t>
  </si>
  <si>
    <t xml:space="preserve">
郭氏投资集团
</t>
  </si>
  <si>
    <t>张总13906927988</t>
  </si>
  <si>
    <t>刘经理13923767536</t>
  </si>
  <si>
    <t>永泰东部温泉旅游项目</t>
  </si>
  <si>
    <t xml:space="preserve">
开发建设温泉旅游娱乐区、旅游休闲体检保健区、温泉洗浴养生中心、理疗美容中心、旅游接待中心以及污水、垃圾、交通等配套设施。
</t>
  </si>
  <si>
    <t xml:space="preserve">
一期主体工程竣工。工程市政道路、景观及配套设施完工。
</t>
  </si>
  <si>
    <t xml:space="preserve">
名城企业集团
</t>
  </si>
  <si>
    <t>张总13959198981</t>
  </si>
  <si>
    <t>梁婧18650089801</t>
  </si>
  <si>
    <t>永泰南城区旅游综合体</t>
  </si>
  <si>
    <t xml:space="preserve">
总占地面积960亩，其中温泉度假酒店占地130亩；城市景观休闲区用地60亩；商住用地350亩；办公居住两用高端会所（SOHO）用地315亩；低密度住宅用地105亩。
</t>
  </si>
  <si>
    <t xml:space="preserve">
地块一商住楼单体验收。2#、3#、5#、6#、7#、16#、17#楼封顶完成内外墙装修。13#楼基础完工，Y-1幼儿园开始挖孔桩。8#楼平整场地。
</t>
  </si>
  <si>
    <t xml:space="preserve">
福建五环实业有限公司
</t>
  </si>
  <si>
    <t>陆总18059129218</t>
  </si>
  <si>
    <t>林巧15959057887</t>
  </si>
  <si>
    <t>关瑞祺</t>
  </si>
  <si>
    <t>泰禾红裕（旗山取土区商住楼）</t>
  </si>
  <si>
    <t xml:space="preserve">
一期占地面积63亩，建筑面积10.5万㎡。建设30层5幢，4层1幢，7层5幢，32层2幢。
二期占地面积59亩，建筑面积65322㎡，建设30层5幢商住楼。
</t>
  </si>
  <si>
    <t xml:space="preserve">
一期全面竣工。二期17#人工挖孔桩，18#楼完成十六层砌体工程内装1-5层，19#楼完成十四层砌体工程内装1-5层。20#楼结构封顶完成二十五层砌体工程，21#楼结构封顶完成二十七层砌体工程。三期26#楼、27#楼完成十六层结构工程。
</t>
  </si>
  <si>
    <t xml:space="preserve">
完成建筑面积筑面积109824㎡。建设4层1幢，7层5幢，32层2幢。
</t>
  </si>
  <si>
    <t xml:space="preserve">
泰禾集团
</t>
  </si>
  <si>
    <t>曾志敏13696851203</t>
  </si>
  <si>
    <t>中海寰宇天下</t>
  </si>
  <si>
    <t xml:space="preserve">
计划总投为74.23亿元，占地174308.71㎡，总建筑面积约706053㎡，项目包括住宅、底商及酒店。
</t>
  </si>
  <si>
    <t xml:space="preserve">
一期：1#-2#楼封顶，3#楼三十层结构；28#楼二十层结构；30#别墅样板房已完工、31#别墅外装房子施工；48#楼完成封顶；23#、25#、27#楼已经施工到七层；40#楼一层浇筑完。
</t>
  </si>
  <si>
    <t xml:space="preserve">
一期外部装修，二期开始动工建设。
</t>
  </si>
  <si>
    <t xml:space="preserve">
福州中海地产有限公司
</t>
  </si>
  <si>
    <t>钟宝煌18666415066</t>
  </si>
  <si>
    <t>乌龙江畔</t>
  </si>
  <si>
    <t xml:space="preserve">
占地74.19亩，建筑面积194831㎡，建设9幢34层高住宅。
</t>
  </si>
  <si>
    <t xml:space="preserve">
地面建筑4层结构。
</t>
  </si>
  <si>
    <t xml:space="preserve">
12357910号楼结构封顶，砌筑工程完成，进行装修工程。
</t>
  </si>
  <si>
    <t xml:space="preserve">
福州紫光华业投资发展有限公司
</t>
  </si>
  <si>
    <t>谢晓枫13645027187</t>
  </si>
  <si>
    <t>中金黄金（祥禾公社）</t>
  </si>
  <si>
    <t xml:space="preserve">
规划用地211.47亩，主要建设黄金交易中心及其配套设施。
</t>
  </si>
  <si>
    <t xml:space="preserve">
完成1-2#楼桩基施工，9-10#楼土方开挖，15#楼施工完成。
</t>
  </si>
  <si>
    <t xml:space="preserve">
一季度3-8#楼桩基及支护施工，1#2#9#10#土方开挖及9#10#地下室结构。二季度3-8#楼土方开挖及1～7#楼地下室结构，1#2#楼主体结构7层，9#10#楼主体结构12层。三季度1#2#9#10#楼主体封顶，3-8#楼主体结构7层。四季度1#2#9#10#楼砌体完成，3-8#楼主体结构封顶及砌体完成13层。
</t>
  </si>
  <si>
    <t xml:space="preserve">
福建中恒金置业有限公司
</t>
  </si>
  <si>
    <t>陈慈钟18059182817</t>
  </si>
  <si>
    <t>李震康13950364306</t>
  </si>
  <si>
    <t>闽侯总部经济园</t>
  </si>
  <si>
    <t xml:space="preserve">
住宅部分占地103.26亩，总建筑面积243462.19㎡，容积率3.0；SOHO部分占地73.40亩，总建筑面积93868.4㎡，容积率2.2。
</t>
  </si>
  <si>
    <t xml:space="preserve">
SOHO部分S1#、2#、3#封顶，S5#主体结构建设；住宅部分1#、3#封顶。
</t>
  </si>
  <si>
    <t xml:space="preserve">
上半年2#、6#、9#楼动建；下半年10#、11#楼动建；SOHO2#、3#楼交房。
</t>
  </si>
  <si>
    <t xml:space="preserve">
闽侯县总部园房地产有限公司
</t>
  </si>
  <si>
    <t>群升江山城</t>
  </si>
  <si>
    <t xml:space="preserve">
规划用地334.1亩，其中住宅地块254.1亩，商业地块80亩。
</t>
  </si>
  <si>
    <t xml:space="preserve">
群升江山城三期完成单体竣工。
</t>
  </si>
  <si>
    <t xml:space="preserve">
江山城四期一季度完成桩基施工。二季度完成地下室工程施工。三、四季度1#-3#、6#-7#上部结构施工。
</t>
  </si>
  <si>
    <t xml:space="preserve">
福州群升置业有限公司
</t>
  </si>
  <si>
    <t>建榕大厦</t>
  </si>
  <si>
    <t xml:space="preserve">
总建筑面积31101㎡，其中地上21861㎡，地下9240㎡。建筑容积率3.0，建筑密度30%，建筑高度65米，绿地率25%。建设内容包括土建、装饰、室内电气及照明、室内给排水、弱电、暖通、电梯设备安装及室外配套设施。
</t>
  </si>
  <si>
    <t xml:space="preserve">
基坑第1道内撑施工完成，土方开挖至第2道支撑位置。
</t>
  </si>
  <si>
    <t xml:space="preserve">
一季度地下室底板施工完成。二季度地下室施工完成负二层。三季度主体砼结构完成，填充墙砌体施工至8层。四季度室内砌体、粉刷、地面、门窗施工完毕。
</t>
  </si>
  <si>
    <t>吴起飞，项目经理，18559100916</t>
  </si>
  <si>
    <t>社会事业</t>
  </si>
  <si>
    <t>福建医科大学附属协和江滨医院</t>
  </si>
  <si>
    <t xml:space="preserve">
建设面积2.3万㎡，建设500张床位，以康复和内外科为主的三甲专科医院。
</t>
  </si>
  <si>
    <t xml:space="preserve">
10月完工。
</t>
  </si>
  <si>
    <t xml:space="preserve">
福建协和江滨医院投资运营有限公司
</t>
  </si>
  <si>
    <t>魏泓18005918688</t>
  </si>
  <si>
    <t>社会</t>
  </si>
  <si>
    <t>马尾实验小学</t>
  </si>
  <si>
    <t xml:space="preserve">
用地32.94亩，总建筑面积为2.1万㎡，将新建教学楼、教研楼、科技楼、体艺馆、图书馆等，并配套建设200米田径场及相关体育运动场所、人防地下室等附属设施。
</t>
  </si>
  <si>
    <t xml:space="preserve">
内外装修阶段。
</t>
  </si>
  <si>
    <t xml:space="preserve">
福州市马尾实验小学
</t>
  </si>
  <si>
    <t>叶耀国13675030232</t>
  </si>
  <si>
    <t>和平中心小学</t>
  </si>
  <si>
    <t xml:space="preserve">
占地33亩，总建筑面积2.558万㎡；新建综合楼、教学楼、体育馆及配套设施。
</t>
  </si>
  <si>
    <t xml:space="preserve">
部分主体封顶。
</t>
  </si>
  <si>
    <t xml:space="preserve">
福州市和平中心小学
</t>
  </si>
  <si>
    <t>房贞望13107663653</t>
  </si>
  <si>
    <t>马尾教育工程</t>
  </si>
  <si>
    <t xml:space="preserve">
快安实验学校、凤窝小学、海屿小学、罗星儿童学园、亭江中学二期、马尾中学、罗星中心小学扩容工程等。
</t>
  </si>
  <si>
    <t xml:space="preserve">
快安实验学校主体施工，凤窝小学、海屿小学桩基施工，罗星中心小学扩容工程前期工作等。
</t>
  </si>
  <si>
    <t xml:space="preserve">
快安实验学校竣工，风窝小学等主体施工。
</t>
  </si>
  <si>
    <t xml:space="preserve">
马尾区教育局
</t>
  </si>
  <si>
    <t>陈晓枫 13850112356</t>
  </si>
  <si>
    <t>快安实验小学何裕强15980201899；凤窝小学朱斌13705059879、海屿小学翁玉西13696862751、罗星儿童学园陈淑敏13799426998、亭江中学二期张家兴13115924528、罗星中心小学扩容工程许嘉艳13509376303、马尾中学陈丽霞18960860996等</t>
  </si>
  <si>
    <t>琅岐红光湖景观公园</t>
  </si>
  <si>
    <t xml:space="preserve">
占地面积966亩，公园景观建设。
</t>
  </si>
  <si>
    <t xml:space="preserve">
完成湖体开挖50%，市政路基全部完成。
</t>
  </si>
  <si>
    <t xml:space="preserve">
一季度继续开挖，路基施工；二季度路面施工及建筑主体施工；三季度景观绿化开始施工；四季度景观绿化开始施工。
</t>
  </si>
  <si>
    <t xml:space="preserve">
福州市琅岐城市建设投资发展有限公司
</t>
  </si>
  <si>
    <t>高贤安18105903831</t>
  </si>
  <si>
    <t>福清校安工程建设</t>
  </si>
  <si>
    <t xml:space="preserve">
建设：龙华职专北林校区、融城中学实验楼、上迳中学学生食堂、城头中学、城头五龙中学、实验小学科艺、宏路中心小学、石竹跃进小学、镜洋侯家斌小学、海口中心小学、城头中心小学、港头五星小学、港头南前小学、三山泽朗小学、三山北楼小学、三山楼前小学、沙埔四宝小学、市直幼儿园、占泽中心园、三山中心园等教学综合楼。元载幼儿园、元洪幼儿园、实验儿童学园、东区第一幼儿园等装修工程。
</t>
  </si>
  <si>
    <t xml:space="preserve">
在建。
</t>
  </si>
  <si>
    <t xml:space="preserve">
部分竣工。
</t>
  </si>
  <si>
    <t xml:space="preserve">
教育局
</t>
  </si>
  <si>
    <t>薛命惠13509305185</t>
  </si>
  <si>
    <t>李春</t>
  </si>
  <si>
    <t>北京师范大学福清附属学校</t>
  </si>
  <si>
    <t xml:space="preserve">
占地约372亩，建设幼儿园、小学、中学、高中等，总建筑面积205207.57㎡。
</t>
  </si>
  <si>
    <t xml:space="preserve">
主体在建。
</t>
  </si>
  <si>
    <t xml:space="preserve">
北师大福清附校
</t>
  </si>
  <si>
    <t>薛君霖13959165565</t>
  </si>
  <si>
    <t>徐新越13705969673</t>
  </si>
  <si>
    <t>工人文化宫</t>
  </si>
  <si>
    <t xml:space="preserve">
1#、2#及附属楼，室外运动场等配套设施，总建筑面积58938㎡，其中地下室建筑面积12647㎡，。
</t>
  </si>
  <si>
    <t xml:space="preserve">
完成土石方开挖、基础施工。
</t>
  </si>
  <si>
    <t xml:space="preserve">
第一、二、三、四季度完成部分工程建设。
</t>
  </si>
  <si>
    <t>长乐市医院外科综合大楼</t>
  </si>
  <si>
    <t>吴航街道</t>
  </si>
  <si>
    <t xml:space="preserve">
用地11.7亩，总建筑面积3.72万㎡，设置床位400张。
</t>
  </si>
  <si>
    <t xml:space="preserve">
正在基础结构施工。
</t>
  </si>
  <si>
    <t xml:space="preserve">
长乐市医院
</t>
  </si>
  <si>
    <t>陈天荣
18650399199</t>
  </si>
  <si>
    <t>福州英华职业技术学院</t>
  </si>
  <si>
    <t xml:space="preserve">
总建筑面积11.86万㎡，主要建设教学楼5栋，宿舍楼10栋，食堂2栋，技术交流中心1栋，体育馆1栋等。
</t>
  </si>
  <si>
    <t xml:space="preserve">
钻探已完成，排水沟施工。
</t>
  </si>
  <si>
    <t xml:space="preserve">
一季度完成一期工程的单体扩初设计，出图审批；二季度桩基全面施工；三季度土建施工，综合楼结构封顶；四季度一期工程全部结构封顶。
</t>
  </si>
  <si>
    <t xml:space="preserve">
英华职业学院
</t>
  </si>
  <si>
    <t>林国强
0591-83507014</t>
  </si>
  <si>
    <t>蒋文铿
13075925123</t>
  </si>
  <si>
    <t>闽侯昙石山中学项目</t>
  </si>
  <si>
    <t xml:space="preserve">
建筑总面积29825.58㎡，其中校舍建筑用地面积19093.96㎡。规划办学规模36班，学生1800人。
</t>
  </si>
  <si>
    <t xml:space="preserve">
主体工程竣工验收。
</t>
  </si>
  <si>
    <t xml:space="preserve">
一季度附属工程施工；二季度附属工程基本完工；三季度建成投入使用。
</t>
  </si>
  <si>
    <t xml:space="preserve">
闽侯县昙石山中学
</t>
  </si>
  <si>
    <t>姜祥炎校长；电话：13805050998</t>
  </si>
  <si>
    <t>江仁赞副校长；电话：13706991183
林光敏副校长；电话：13950238328</t>
  </si>
  <si>
    <t>武警福建总队应急救援训练基地</t>
  </si>
  <si>
    <t xml:space="preserve">
丹阳镇</t>
  </si>
  <si>
    <t xml:space="preserve">
主要建设各类营房、训练场地及附属配套设施等218893㎡，占地约568.45亩。
</t>
  </si>
  <si>
    <t xml:space="preserve">
完成部分营房和部分训练场地等主体工程建设。
</t>
  </si>
  <si>
    <t xml:space="preserve">
一季度完成营房内部二次装修并竣工，附属工程竣工；二季度进行训练场地的建设；三季度完成训练场地建设。
</t>
  </si>
  <si>
    <t>568亩</t>
  </si>
  <si>
    <t xml:space="preserve">
武警福建总队
</t>
  </si>
  <si>
    <t>杜能健</t>
  </si>
  <si>
    <t>赵凌峰
15259108619</t>
  </si>
  <si>
    <t>福建省民政社会福利综合基地</t>
  </si>
  <si>
    <t xml:space="preserve">
建设民政教育、孤残儿童保护、老年康复服务、社会养老、荣誉军人康复医疗、防灾减灾，康复辅具研发检测等方面的内容。项目整体规划用地约570亩，总建筑面积约18万㎡。
</t>
  </si>
  <si>
    <t xml:space="preserve">
省民政学校和省康复辅具研发检测中心主体封顶。
</t>
  </si>
  <si>
    <t xml:space="preserve">
一、二季度完成省民政学校和省康复辅具研发检测中心装修；三季度省民政学校和省康复辅具研发检测中心竣工验收。
</t>
  </si>
  <si>
    <t>570亩</t>
  </si>
  <si>
    <t xml:space="preserve">
福建省民政厅
</t>
  </si>
  <si>
    <t>蔡德清
13860606159</t>
  </si>
  <si>
    <t xml:space="preserve">
13328251798</t>
  </si>
  <si>
    <t>罗源湾海宁医院</t>
  </si>
  <si>
    <t>开发区</t>
  </si>
  <si>
    <t xml:space="preserve">
建筑总面积105929㎡，主要建设住院大楼、门诊急诊医技大楼、影像楼、办公大楼及附属配套用房等，设置床位数500张。
</t>
  </si>
  <si>
    <t>58000</t>
  </si>
  <si>
    <t xml:space="preserve">
进行医技楼基础处理。
</t>
  </si>
  <si>
    <t xml:space="preserve">
一至三季度完成医技楼主体土建施工，四季度医技楼主体建成。
</t>
  </si>
  <si>
    <t xml:space="preserve">
罗源湾海宁投资有限公司
</t>
  </si>
  <si>
    <t>王丕文
13905932318</t>
  </si>
  <si>
    <t>永泰大樟溪自行车道及配套设施</t>
  </si>
  <si>
    <t xml:space="preserve">
建设自行车专用道总长38.1公里以及大樟溪沿线车道的整治、整合，建设两岸风情大道绿化景观、风光带景观人行道、沿岸休闲场所、休闲旅游服务设施、夜景灯光工程等。
</t>
  </si>
  <si>
    <t xml:space="preserve">
自行车道架空段：NA段、NB段、NC段桥梁主体完成100%；污水管道、自行车道路基段正在施工；景观一区、景观三区正在进行绿化等施工。
</t>
  </si>
  <si>
    <t xml:space="preserve">
完成县城至葛岭段自行车道工程、地下管线工程、市政工程、绿化工程、配套服务建筑主体等主要工程施工任务。
</t>
  </si>
  <si>
    <t>农林大学东方学院建设项目(永泰)</t>
  </si>
  <si>
    <t xml:space="preserve">
总建筑面积40.63万㎡，一期建筑面积21.3万㎡，设有综合教学楼、行政楼、图书馆、学生公寓、综合楼、经管实训基地等；二期建筑面积19.33万㎡，设有学生服务中心、科研用房、教师住宅区、安保及车辆中心、实验及计算机中心等配套设施。
</t>
  </si>
  <si>
    <t xml:space="preserve">
一期完工。
</t>
  </si>
  <si>
    <t xml:space="preserve">
一期全面竣工；二期学生服务中心、科研用房、教师住宅区、安保及车辆中心、实验及计算机中心等配套设施动工建设。
</t>
  </si>
  <si>
    <t xml:space="preserve">
农林大学东方学院
</t>
  </si>
  <si>
    <t>赵建雄</t>
  </si>
  <si>
    <t>国家知识产权局专利局专利审查协作北京中心福建分中心</t>
  </si>
  <si>
    <t xml:space="preserve">
该中心由国家知识产权局、省政府、市政府共同投资建设。
</t>
  </si>
  <si>
    <t xml:space="preserve">
完成桩基工程施工及确定施工总承包单位并进场，进行基坑支护、土方开挖，开始承台及地下室底板施工。
</t>
  </si>
  <si>
    <t xml:space="preserve">
设备安装、调试及具备项目单体验收条件。
</t>
  </si>
  <si>
    <t>黄庆民 13599067966</t>
  </si>
  <si>
    <t>联建新苑小学</t>
  </si>
  <si>
    <t xml:space="preserve">
该项目位于福州市仓山区仓山镇联建村，总用地14.7亩，总建筑面积7786平方米（24班），容积率0.7。
</t>
  </si>
  <si>
    <t>完成土地款缴交，工程开工建设。</t>
  </si>
  <si>
    <t>竣工交付。</t>
  </si>
  <si>
    <t>福州佳创房地产开发有限公司</t>
  </si>
  <si>
    <t>历史文化街区保护修复工程（三坊七巷、朱紫坊、上下杭项目）</t>
  </si>
  <si>
    <t>鼓楼区、台江区</t>
  </si>
  <si>
    <t>鼓楼区三坊七巷、鼓楼区朱紫坊、台江区上下杭</t>
  </si>
  <si>
    <t xml:space="preserve">
含三坊七巷历史文化街区（约39.8公顷）、朱紫坊历史文化街区（约16.86公顷）、上下杭历史文化街区（约31.73公顷）三大历史文化街区的保护修复工作，共约88.5公顷。
</t>
  </si>
  <si>
    <t xml:space="preserve">
无。
</t>
  </si>
  <si>
    <t xml:space="preserve">
1.安置房回购、唐城宋街遗址博物苑建设并完工。
2.上杭路120号等项目计划四季度完工；黄培松故居等计划一季度完工；上杭路77号等计划四季度主体结构基本完成。
3.朱紫坊29号等计划四季度完工；法海路34号等项目的招投标工作及保护修复工作。
</t>
  </si>
  <si>
    <t xml:space="preserve">
福州市三坊七巷保护开发有限公司
</t>
  </si>
  <si>
    <t>谢谦华</t>
  </si>
  <si>
    <t>文投集团</t>
  </si>
  <si>
    <t>具体责任单位为市文投集团下属福州市三坊七巷保护开发有限公司</t>
  </si>
  <si>
    <t>马尾海峡青年交流营地</t>
  </si>
  <si>
    <t xml:space="preserve">
总建筑面积约14.5万㎡，建设有海峡青年会展中心、海峡青年创意园、海峡青年宾馆、海峡青年文化街、海峡青年活动中心等。
</t>
  </si>
  <si>
    <t xml:space="preserve">
超序进度242.6%完成百日攻坚制定的目标。    
已完成会展中心、青年公寓、青年旅社、文化街、室外附属及景观绿化施工。正进行活动中心室内装修。
</t>
  </si>
  <si>
    <t>7部分</t>
  </si>
  <si>
    <t xml:space="preserve">      </t>
  </si>
  <si>
    <t xml:space="preserve">
福州文化旅游投资集团有限公司
</t>
  </si>
  <si>
    <t xml:space="preserve">
林敬金</t>
  </si>
  <si>
    <t>林翔</t>
  </si>
  <si>
    <t>林敬金</t>
  </si>
  <si>
    <t>海峡文化艺术中心</t>
  </si>
  <si>
    <t xml:space="preserve">
项目位于仓山区城门镇，选址用地面积约237亩，实用地面积215亩，总建筑面积约15万㎡(地下室建筑面积约5万㎡)。本项目设计以市花茉莉为元素，包括5个场馆，即1个1600座歌剧院、1个1000座音乐厅、1个700座多功能戏剧厅、1个影视中心（含6个电影厅）、1个艺术博物馆，及中央文化大厅、其它配套服务区等。
</t>
  </si>
  <si>
    <t>2015.5--2018.4</t>
  </si>
  <si>
    <t xml:space="preserve">国有独资;
</t>
  </si>
  <si>
    <t xml:space="preserve">
完成多功能戏剧厅、音乐厅、歌剧院、艺术博物馆和影视中心五个场馆的主体结构封顶，正进行钢结构和砌体施工。
</t>
  </si>
  <si>
    <t xml:space="preserve">
计划10月完成幕墙和钢结构的施工；12月完成室内装饰施工；12月份完成室外工程的30%。
</t>
  </si>
  <si>
    <t>林涛，董事长，联系电话：13706955605</t>
  </si>
  <si>
    <t>陈华，公司副总经理，联系电话：13706981556</t>
  </si>
  <si>
    <t>福州市强制医疗所</t>
  </si>
  <si>
    <t>建新镇、盖山镇</t>
  </si>
  <si>
    <t xml:space="preserve">
建设用地面积17982㎡，总建筑面积27155.98㎡。
</t>
  </si>
  <si>
    <t>2016
-2017</t>
  </si>
  <si>
    <t>市财政</t>
  </si>
  <si>
    <t xml:space="preserve">
启动进场施工。
</t>
  </si>
  <si>
    <t xml:space="preserve">
3月底完成边坡支护；6月完成底桩基与地下室；9月底完成主体结构；12月底完成室内装饰。
</t>
  </si>
  <si>
    <t xml:space="preserve">
福州市公安局
</t>
  </si>
  <si>
    <t>潘东升87026700</t>
  </si>
  <si>
    <t>黄建鼎监管支队政委87022891</t>
  </si>
  <si>
    <t>市公安局</t>
  </si>
  <si>
    <t>潘东升</t>
  </si>
  <si>
    <t>福州地区大学新校区教师生活区项目</t>
  </si>
  <si>
    <t xml:space="preserve">
闽侯县</t>
  </si>
  <si>
    <t xml:space="preserve">
上街镇</t>
  </si>
  <si>
    <t xml:space="preserve">
总建筑面积约65.7万㎡，建设限价房4889套，配建一所九年制学校和两所幼儿园。项目分A、B、C三区开发建设。A区共20栋楼1770套，B区35栋楼1994套，C区17栋楼1125套。
</t>
  </si>
  <si>
    <t xml:space="preserve">2008-2017
</t>
  </si>
  <si>
    <t xml:space="preserve">
已建成B区32栋楼1877套住宅及A区幼儿园、九年制学校。
A区A13#-A20#楼项目完成地下室结构施工。
</t>
  </si>
  <si>
    <t xml:space="preserve">
上半年完成A区13#-20#楼上部主体结构及砌体工程。
下半年完成A区13#-20#楼装饰装修工程并落架。
</t>
  </si>
  <si>
    <t xml:space="preserve">
福建省直房地产开发公司
</t>
  </si>
  <si>
    <t>余则林、总经理、87808623</t>
  </si>
  <si>
    <t>陈晔、经办人、87817728</t>
  </si>
  <si>
    <t>大学城管委会</t>
  </si>
  <si>
    <t>陈长泽</t>
  </si>
  <si>
    <t>市一医院新建外科病房大楼</t>
  </si>
  <si>
    <t>洋中街道</t>
  </si>
  <si>
    <t xml:space="preserve">
建筑总面积52958.3㎡，包括新建1幢外科病房大楼及辅助用房，共计新建建筑面积52958㎡（其中地下室建筑面积8276.3㎡），同时拆除部分旧楼（拆除建筑面积2046㎡），保留现状6层干部住院部、现状15层病房楼、7层门诊大楼。新增计容建筑面积44682㎡，地下室建筑面积8276.3㎡，新增床位700张。
</t>
  </si>
  <si>
    <t xml:space="preserve">
完成桩基施工，开始主体施工。
</t>
  </si>
  <si>
    <t xml:space="preserve">
福州市第一医院
</t>
  </si>
  <si>
    <t>福州市第一医院院长张帆88301693；</t>
  </si>
  <si>
    <t>陈小塔，福州市第一医院总务部主任，18950297167</t>
  </si>
  <si>
    <t>市卫计委</t>
  </si>
  <si>
    <t>林澄</t>
  </si>
  <si>
    <t>福州市妇幼保健院新院建设一期</t>
  </si>
  <si>
    <t>建新镇福湾路西侧、建新大道南侧</t>
  </si>
  <si>
    <t xml:space="preserve">
用地面积37847.1㎡。分两期进行建设，预设1000张病床，其中一期设置500张病床。一期工程建筑面积为9.9万㎡，计容建筑面积为7.2万㎡，其中门诊综合不计容建筑面积为2.7万㎡。
</t>
  </si>
  <si>
    <t xml:space="preserve">
福州市妇幼保健院
</t>
  </si>
  <si>
    <t>阮能健 院长联系电话：18965909908</t>
  </si>
  <si>
    <t>施频频 总务科 联系电话：15880009980</t>
  </si>
  <si>
    <t>福州市体育运动学校改扩建项目</t>
  </si>
  <si>
    <t>仓前</t>
  </si>
  <si>
    <t xml:space="preserve">
项目新建建筑面积66805㎡，拟新建综合馆、射击馆、水泵房、网球场、训练辅助综合楼、综合教学楼、体校配套用房、体校学生宿舍楼、体育训练基地、沙滩排球场及相关附属设施等，并对田径场进行改造。
</t>
  </si>
  <si>
    <t xml:space="preserve">
第1标段已竣工验收，预计第2标段综合馆地下室底板工程及局部顶板施工，第3标段旧建筑物的残值评估工作。
</t>
  </si>
  <si>
    <t xml:space="preserve">
上半年继续进行第2标段主体结构施工，同时组织第3标段施工、监理的招标工作。下半年第2标段主体工程完工，同时进行第3标段桩基等施工工作。
</t>
  </si>
  <si>
    <t>约148亩</t>
  </si>
  <si>
    <t xml:space="preserve">
业主：福州市体育运动学校；福州建工（集团）总公司代建
</t>
  </si>
  <si>
    <t>张帆83608503</t>
  </si>
  <si>
    <t>梁秀惠87503260</t>
  </si>
  <si>
    <t>市体育局</t>
  </si>
  <si>
    <t>张涵</t>
  </si>
  <si>
    <t>福州金山九期中学（暂名）</t>
  </si>
  <si>
    <t xml:space="preserve">
征地约49.62亩，总建筑面积2.22万㎡，建设教学楼、综合楼、风雨操场等。
</t>
  </si>
  <si>
    <t xml:space="preserve">
开展前期工作。
</t>
  </si>
  <si>
    <t xml:space="preserve">
福州市教育局
</t>
  </si>
  <si>
    <t>林和风、处长、83302446</t>
  </si>
  <si>
    <t>商旻、工作人员、83327466
fzsxab@126.com</t>
  </si>
  <si>
    <t>市教育局</t>
  </si>
  <si>
    <t>唐希</t>
  </si>
  <si>
    <t>福州中小学生综合实践基地（一期）</t>
  </si>
  <si>
    <t>塘前乡</t>
  </si>
  <si>
    <t xml:space="preserve">
征地约324亩，总建筑面积5.3万㎡，建设主题教育中心馆、风雨操场、学生宿舍食堂、室外拓展训练区等。
</t>
  </si>
  <si>
    <t xml:space="preserve">
完成土方、挡土墙施工，争取完成主体施工。
</t>
  </si>
  <si>
    <t>旧屋区改造及保障房</t>
  </si>
  <si>
    <t>乌山西路福大市场北侧</t>
  </si>
  <si>
    <t xml:space="preserve">
项目用地面积约5.73亩，地上建筑面积约为6870㎡。
</t>
  </si>
  <si>
    <t>2016.12-2018.06</t>
  </si>
  <si>
    <t xml:space="preserve">
启动建设。
</t>
  </si>
  <si>
    <t xml:space="preserve">
鼓楼区建设投资有限责任公司
</t>
  </si>
  <si>
    <t>江厝路银联总厂安置房项目</t>
  </si>
  <si>
    <t xml:space="preserve">
项目规划用地面积约8.44亩，地上建筑面积约为10016㎡。
</t>
  </si>
  <si>
    <t>主体结构封顶，外墙落架。</t>
  </si>
  <si>
    <t>龙峰里山头角旧屋区改造安置房项目</t>
  </si>
  <si>
    <t>华大街道</t>
  </si>
  <si>
    <t xml:space="preserve">
项目用地面积约34.76亩，总建筑面积约7.8万㎡，其中住宅约6万㎡，配套商业3600㎡。
</t>
  </si>
  <si>
    <t>2012.09-2017.07</t>
  </si>
  <si>
    <t xml:space="preserve">
单体竣工。
</t>
  </si>
  <si>
    <t>六一新苑</t>
  </si>
  <si>
    <t xml:space="preserve">
建筑用地面积9674㎡，总建筑面积48554㎡（地上面积35436㎡，地下面积13118㎡）。
</t>
  </si>
  <si>
    <t>2016.04-2018.12</t>
  </si>
  <si>
    <t xml:space="preserve">
完成主体桩基及地下室围护桩施工，进行地下室土方开挖。
</t>
  </si>
  <si>
    <t xml:space="preserve">
主体结构施工。
</t>
  </si>
  <si>
    <t xml:space="preserve">
福州市鼓楼区房地产开发公司
</t>
  </si>
  <si>
    <t>陈  思
总经理
13805083677</t>
  </si>
  <si>
    <t>吴旭光
科  员1396068295</t>
  </si>
  <si>
    <t>保利天悦花园</t>
  </si>
  <si>
    <t xml:space="preserve">
总用地面积6.48万㎡，含912㎡公共绿地。总建筑面积约33.76万㎡，其中安置房约17.6万㎡，公租房0.6万㎡，拟在片区内建设幼儿园、文体活动站、社区居委会及社区居家养老服务中心等公共配套设施。
</t>
  </si>
  <si>
    <t>2016.11-2019.12</t>
  </si>
  <si>
    <t xml:space="preserve">
完成安置房建设前期手续，部分地块先行动建。
</t>
  </si>
  <si>
    <t xml:space="preserve">
全面动工。
</t>
  </si>
  <si>
    <t xml:space="preserve">
福州中悦房地产开发有限公司
</t>
  </si>
  <si>
    <t>吕士春
总经理
13705003796</t>
  </si>
  <si>
    <t>元庚公寓</t>
  </si>
  <si>
    <t>鼓西街道</t>
  </si>
  <si>
    <t xml:space="preserve">
总用地面积4238㎡，总建筑面积29177㎡，2座20层商住楼，1-2层为商业，3-20层为住宅、公寓，地下室2层。
</t>
  </si>
  <si>
    <t>2015.04-
2017.08</t>
  </si>
  <si>
    <t xml:space="preserve">
完成建筑外墙施工。
</t>
  </si>
  <si>
    <t xml:space="preserve">
福州和胜房地产有限责任公司
</t>
  </si>
  <si>
    <t>刘加勤
总经理
手机13905005925</t>
  </si>
  <si>
    <t>詹建荣
经理
固话0591-87762355
传真0591-87837270
手机13600861571</t>
  </si>
  <si>
    <t>福州市人民会堂南侧土地储备项目</t>
  </si>
  <si>
    <t xml:space="preserve">
选址面积约12.08亩，征收房屋面积约2.39万㎡，户数284户。
</t>
  </si>
  <si>
    <t xml:space="preserve">2007-2019.12 </t>
  </si>
  <si>
    <t xml:space="preserve">
剩余8户
</t>
  </si>
  <si>
    <t xml:space="preserve">
征迁扫尾。
</t>
  </si>
  <si>
    <t xml:space="preserve">
福州市土地发展中心
</t>
  </si>
  <si>
    <t>福州光明港两岸综合整治工程安置房一期</t>
  </si>
  <si>
    <t xml:space="preserve">
项目位于台江区鳌秀路以东、鳌兴路以南、鳌港路以西、鳌峰路以北。该工程分北地块和南地块，共23栋，地下室为一层，总建筑面积41万㎡，其中北地块15栋（总建筑面积253549.2㎡，安置2350户）；南地块8栋（总建筑面积155884.4㎡，安置1202户）。
</t>
  </si>
  <si>
    <t xml:space="preserve">
北地块完工；南地块进行桩基施工。。
</t>
  </si>
  <si>
    <t xml:space="preserve">
南地块进行主体结构施工。
</t>
  </si>
  <si>
    <t>张子添  13859093021</t>
  </si>
  <si>
    <t>王鹏        15880053358</t>
  </si>
  <si>
    <t>台江原福人木业公司厂区地块改造（天御城）</t>
  </si>
  <si>
    <t xml:space="preserve">
占地面积213.92亩，总建筑面积约45.95万㎡，其中地上建筑面积35.95万㎡（含商业面积0.3万㎡），地下面积10万㎡，项目分4个地块开发，建设32栋100米（11-32层）以下商住楼，其中公租房占4栋共500套。
</t>
  </si>
  <si>
    <t xml:space="preserve">
B2地块进行主体结构施工。
</t>
  </si>
  <si>
    <t xml:space="preserve">
B2地块主体结构封顶。
</t>
  </si>
  <si>
    <t xml:space="preserve">
阳光城集团福建有限公司
</t>
  </si>
  <si>
    <t>林孝兴
片区总经理
电话：88706953
手机：13609554548
E-mail：linxx@yango.com.cn</t>
  </si>
  <si>
    <t>黄海燕
职务
开发经理
电话：88706909
手机：13850136132
E-mail：huanghy@yango.com.cn</t>
  </si>
  <si>
    <t>柔远雅苑（地铁安置房）</t>
  </si>
  <si>
    <t xml:space="preserve">
该项目总用地57.7亩，实用地44.8亩，住宅建筑面积4.42万㎡，项目分A、B、C三个地块，共建设6栋住宅楼（17-18F），计608套安置房，商业配套有卫生服务中心、物业管理用房、门卫收发室、公厕等设施，配建一座幼儿园3500㎡。
</t>
  </si>
  <si>
    <t xml:space="preserve">
C地块进行桩基施工。
</t>
  </si>
  <si>
    <t xml:space="preserve">
C地块完成地下室施工，转入主体结构施工。
</t>
  </si>
  <si>
    <t>陈德耀 15859028786</t>
  </si>
  <si>
    <t>林雨宗13705939137</t>
  </si>
  <si>
    <t>融信洋中城</t>
  </si>
  <si>
    <t xml:space="preserve">
占地面积约231.77亩，计容建筑面积77.26万㎡。建设住宅25栋，商务办公7栋，幼儿园1栋及配套设施、商业等。
</t>
  </si>
  <si>
    <t xml:space="preserve">
地块十二1#、3#内外装修，2#主体结构封顶；地块十五1#、7#、8#、9#内外装修，2#、3#、5#、6#主体结构施工；地块一主体结构施工；地块四进行桩基施工施工。
</t>
  </si>
  <si>
    <t xml:space="preserve">
地块十二1#、3#竣工验收，2#封顶；地块十五2#、3#、5#、6#进行主体结构施工，1#、7#、8#、9#进行内外装修；地块一1#、2#、地块四1#、2#进行主体结构施工。
</t>
  </si>
  <si>
    <t xml:space="preserve">
福州融信双杭投资发展有限公司
</t>
  </si>
  <si>
    <t>苏俊华：13960773888</t>
  </si>
  <si>
    <t xml:space="preserve"> 陈敏锦 18059761610</t>
  </si>
  <si>
    <t>中庚香开长龙花园</t>
  </si>
  <si>
    <t xml:space="preserve">
占地面积47.85亩，总建筑面积为10.06万㎡，其中计容面积为7.66万㎡（含配套建筑面积1367㎡），不计容面积为2.4万㎡，无商业网点。项目共10幢住宅楼及相应配套设施。
</t>
  </si>
  <si>
    <t xml:space="preserve">
进行桩基施工。
</t>
  </si>
  <si>
    <t xml:space="preserve">
福建中庚置业有限公司
</t>
  </si>
  <si>
    <t>张新13509377910</t>
  </si>
  <si>
    <t>万科九里商务中心</t>
  </si>
  <si>
    <t>仓前街道</t>
  </si>
  <si>
    <t xml:space="preserve">
商业、办公、公寓楼100栋，总建筑面积103870㎡。
</t>
  </si>
  <si>
    <t xml:space="preserve">
开工。
</t>
  </si>
  <si>
    <t xml:space="preserve">
福州市万滨房地产有限公司
</t>
  </si>
  <si>
    <t>张平，项目总经理，88063088</t>
  </si>
  <si>
    <t>江琳娜，开发经理，18659150717</t>
  </si>
  <si>
    <t>金建小区二期B标安置房</t>
  </si>
  <si>
    <t xml:space="preserve">
规划建筑面积203650.75㎡，其中地下室面积27402.82㎡，商业面积3228.1㎡，拟建设住宅15幢（其中23层8幢、28层6幢、27层1幢及公立幼儿园1幢），拟提供安置1893套。
</t>
  </si>
  <si>
    <t xml:space="preserve">
福州市仓前山房地产开发公司
</t>
  </si>
  <si>
    <t>陈宇
13675069623</t>
  </si>
  <si>
    <t>晋安横屿组团旧屋区改造鼓山片安置房</t>
  </si>
  <si>
    <t xml:space="preserve">
建筑面积约55.6万㎡，其中住宅面积44万㎡，商业配套面积7980㎡，共5436套安置房。
</t>
  </si>
  <si>
    <t xml:space="preserve">
部分安置房封顶，部分安置房在建。
</t>
  </si>
  <si>
    <t xml:space="preserve">
小区及周边配套建设。
</t>
  </si>
  <si>
    <t xml:space="preserve">
福州市城乡建总
</t>
  </si>
  <si>
    <t>毛向标
13950369909</t>
  </si>
  <si>
    <t>陈辉13705955968</t>
  </si>
  <si>
    <t>晋安浮村、磐石村改造（建发北湖苑）</t>
  </si>
  <si>
    <t xml:space="preserve">
总建筑面积42.5万㎡，其中：一区建筑面积约6万㎡；二区建筑面积约10万㎡；三区建筑面积20万㎡；四区建筑面积6万㎡。
</t>
  </si>
  <si>
    <t xml:space="preserve">
幼儿园：7月竣工验收
三区I标段：完成产权总登
三区主体二标段：8月竣工验收。
</t>
  </si>
  <si>
    <t xml:space="preserve">
项目建设扫尾，完成专项验收。
</t>
  </si>
  <si>
    <t xml:space="preserve">
福州兆兴房地产开发有限公司
</t>
  </si>
  <si>
    <t xml:space="preserve"> 郭念康13675044048</t>
  </si>
  <si>
    <t>苏蔚蔚     固话：87627288 传真：87627377   手机：18650339298</t>
  </si>
  <si>
    <t>晋安奥林匹克花园（三盛 国际公园）</t>
  </si>
  <si>
    <t xml:space="preserve">
占地约1013亩，建筑面积约97.65万㎡，建设文化、教育、商业、生活等多方面配套设施完善的综合生活体系。
</t>
  </si>
  <si>
    <t xml:space="preserve">
B1、B2、C1、C5、D2地块交付；E1、C2、D1在建。
</t>
  </si>
  <si>
    <t xml:space="preserve">
E2、D1交付；A开工。
</t>
  </si>
  <si>
    <t xml:space="preserve">
福建五和建设发展有限公司
</t>
  </si>
  <si>
    <t xml:space="preserve">林上宁    13050396077-87922293-8999       传真：0591-88786677 </t>
  </si>
  <si>
    <t xml:space="preserve">张惠琴 13809517702    </t>
  </si>
  <si>
    <r>
      <t>晋安东南电化和鹤林新村地块开发</t>
    </r>
    <r>
      <rPr>
        <sz val="6"/>
        <rFont val="宋体"/>
        <charset val="134"/>
      </rPr>
      <t>（香槟花园）</t>
    </r>
  </si>
  <si>
    <t xml:space="preserve">
占地319亩，建筑面积90.07万㎡。
</t>
  </si>
  <si>
    <t xml:space="preserve">
项目一期全部交付、二期工程收尾、三期在建。
</t>
  </si>
  <si>
    <t xml:space="preserve">
第三期10座动工建设，争取年底封顶。
</t>
  </si>
  <si>
    <t xml:space="preserve">
中鼎集团
</t>
  </si>
  <si>
    <t>赵经纶 18606060026</t>
  </si>
  <si>
    <t>晋安横屿组团旧屋区改造岳峰片安置房</t>
  </si>
  <si>
    <t xml:space="preserve">
占地约212亩，建筑面积52.37万㎡。
</t>
  </si>
  <si>
    <t xml:space="preserve">
一期部分结构封顶，部分单体验收，二期上部施工。
</t>
  </si>
  <si>
    <t xml:space="preserve">
一期部分竣工及单体验收及交付使用，二期上部施工及配套施工。
</t>
  </si>
  <si>
    <t xml:space="preserve">
福州市城乡建设发展总公司
</t>
  </si>
  <si>
    <t>陈辉       13705955968</t>
  </si>
  <si>
    <t>熙悦美地小区</t>
  </si>
  <si>
    <t>王庄街道</t>
  </si>
  <si>
    <t xml:space="preserve">
总用地面积为10552㎡，总建筑面积为27573.8㎡，其中：地上建筑面积21373.8㎡，地下建筑面积6200㎡。
</t>
  </si>
  <si>
    <t xml:space="preserve">
地下室主体结构完成50%。
</t>
  </si>
  <si>
    <t xml:space="preserve">
主体施工及外墙装修。
</t>
  </si>
  <si>
    <t>赖伟锋、财务经理13328233320</t>
  </si>
  <si>
    <t>林金炼 工程师13600815895</t>
  </si>
  <si>
    <t>熙悦花园</t>
  </si>
  <si>
    <t xml:space="preserve">
总用地面积为24622㎡，总建筑面积为49125.6㎡，其中：地上建筑面积40125.6㎡，地下建筑面积9000㎡。
</t>
  </si>
  <si>
    <t xml:space="preserve">
地下室主体结构完成10%。
</t>
  </si>
  <si>
    <t>旺岐境棚户区改造（山水旺岐）安置房项目</t>
  </si>
  <si>
    <t xml:space="preserve">
总用地面积约32.69亩，总建筑面积78483.16㎡，其中住宅面积62706.31㎡，安置户765套，设计3幢28-30层的建筑。
</t>
  </si>
  <si>
    <t xml:space="preserve">
1号楼及幼儿园石方施工中；2号楼外墙漆28层完；3#楼屋架层模板支撑体系搭设完成。
</t>
  </si>
  <si>
    <t xml:space="preserve">
幼儿园：具备单体竣工条件；1#楼：主体封顶；2#楼、3#楼：具备单体竣工验收条件。
</t>
  </si>
  <si>
    <t xml:space="preserve">
开发区建设发展有限公司
</t>
  </si>
  <si>
    <t>陈雪贞63198865</t>
  </si>
  <si>
    <t>马尾旧镇棚户区改造（共和苑）安置房项目——南、北区</t>
  </si>
  <si>
    <t xml:space="preserve">
占地83.79亩，总建筑面积14万㎡。新建保障性住房及配套设施。
</t>
  </si>
  <si>
    <t xml:space="preserve">
除北区4#、5#楼外，其他楼栋大部已主体封顶、部分在落架。
</t>
  </si>
  <si>
    <t xml:space="preserve">
开发区建设发展有限公司、正荣集团（代建）
</t>
  </si>
  <si>
    <t>陈 虎13809543483
王 哲</t>
  </si>
  <si>
    <t>亭江棚屋区安置房工程（西亭康城）</t>
  </si>
  <si>
    <t xml:space="preserve">
占地101.4亩，总建筑面积24.2万㎡,新建安置房及配套设施，包括9栋27~30层住宅、1栋8层商业综合楼，2栋1~2层沿街商业店面。
</t>
  </si>
  <si>
    <t xml:space="preserve">
1#、2#、8#、9#楼主体结构封顶。3#－7#，10#楼外墙落架。
</t>
  </si>
  <si>
    <t>张庆勇副总经理13960856669</t>
  </si>
  <si>
    <t>何新辉　13706940282</t>
  </si>
  <si>
    <t>马尾区魁岐片、三环魁岐互通周边等棚户区改造安置房</t>
  </si>
  <si>
    <t xml:space="preserve">
用地104亩，总建筑面积26.9万㎡，其中魁协新苑建筑面积15.2万㎡，建坂锦苑建筑面积11.7万㎡。
</t>
  </si>
  <si>
    <t xml:space="preserve">
地块三1#－5#主体结构施工，砌体施工；地块四1#－7#主体结构施工。
</t>
  </si>
  <si>
    <t xml:space="preserve">
地块三1#－5#单体竣工，地块四1#－7#主体结构封顶。
</t>
  </si>
  <si>
    <t xml:space="preserve">
福州市马尾工业建设总公司
</t>
  </si>
  <si>
    <t>王勇兵、法人代表、83970281</t>
  </si>
  <si>
    <t>林晶、主办、18559115028</t>
  </si>
  <si>
    <t>沿山1-7弄棚户区改造（沿山家园）安置房项目——东、西区</t>
  </si>
  <si>
    <t xml:space="preserve">
占地97.9亩，总建筑面积24万㎡。新建保障性住房及配套设施。
</t>
  </si>
  <si>
    <t>国有控股</t>
  </si>
  <si>
    <t xml:space="preserve">
主体落架完成，达到单体验收标准。
</t>
  </si>
  <si>
    <t xml:space="preserve">庄华辉18120910556
王 哲
</t>
  </si>
  <si>
    <t>魁岐小区</t>
  </si>
  <si>
    <t xml:space="preserve">
用地87.3亩，新建保障性住房及配套设施。容积率为3.0.总建筑面积203227.7㎡。项目分A、B地块。
</t>
  </si>
  <si>
    <t xml:space="preserve">
零星修补工程施工、水电设备、附属道路、景观项目施工,景观施工已完成40%。
</t>
  </si>
  <si>
    <t xml:space="preserve">
竣工交付使用。
</t>
  </si>
  <si>
    <t>张伟科长13860600159</t>
  </si>
  <si>
    <t>陈嵘科员13763875775</t>
  </si>
  <si>
    <t>福清安置房建设项目</t>
  </si>
  <si>
    <t xml:space="preserve">
建设：石井花园住宅小区、霞楼名苑、江阴工业集中区环保隔离带征迁安置区D区西林公寓楼项目、东环路拆迁安置区、观音埔家园项目、溪下安置区A地块、溪下安置区B地块等工程。
</t>
  </si>
  <si>
    <t xml:space="preserve">
霞楼名苑在建；环保隔离带征迁安置区D区西林公寓楼项目地下室工程完成40%,主体全部封顶验收，砖砌体验收，墙体内外粉刷施工完成，屋面工程施工完成，门窗工程施工完成等。
</t>
  </si>
  <si>
    <t xml:space="preserve">
水岸观溪住宅小区：一季度：桩基施工完成，地下室开始施工。到四季度：上部结构施工到15层左右。
霞楼名苑：二季度1#楼、2#楼完成主体结构工程，1～9层内外墙粉刷；三季度屋面工程，装饰装修；四季度外架拆除，室外工程，水电安装等。
</t>
  </si>
  <si>
    <t>福清市侨投公司、城投公司</t>
  </si>
  <si>
    <t>林华杰13675078677</t>
  </si>
  <si>
    <t>瑞亭街片区改造</t>
  </si>
  <si>
    <t xml:space="preserve">
瑞亭街改造为商住楼，总建筑面积约16629.8㎡。
</t>
  </si>
  <si>
    <t xml:space="preserve">
拆迁已基本完成,目前沿街11幢大楼正在桩基建设。
</t>
  </si>
  <si>
    <t xml:space="preserve">
力争一季度沿街11幢大楼封顶；二季度落架与内部水电安装；三季度完成内部装修；四季度部分交付使用。
</t>
  </si>
  <si>
    <t>120亩</t>
  </si>
  <si>
    <t xml:space="preserve">
福清新东方置业有限公司
</t>
  </si>
  <si>
    <t>林泉清</t>
  </si>
  <si>
    <t>闽侯大湖特高压变电站及高压线路走廊搬迁一期安置房</t>
  </si>
  <si>
    <t>大湖乡</t>
  </si>
  <si>
    <t xml:space="preserve">
一期主要建设特高压变电站及高压线路走廊搬迁安置农民住宅小区及广电、电信、移动、电力、市政管网、供电电缆下地、绿化、公共设施配套等。
</t>
  </si>
  <si>
    <t xml:space="preserve">
新塘安置地高边坡挡墙工程完成财审，扇形湾地块寨上溪护岸工程开始施工，“三通一平”土石工程石方工程增量部分继续施工；引水渠项目完成招投标，着手施工准备；郎官安置地公园挡墙工程完成招投标，开始施工，三通一平土石方标高整平施工中；安置房建设总平方案已定。
</t>
  </si>
  <si>
    <t xml:space="preserve">
一季度新塘安置地高边坡挡墙工程开始施工，寨上溪护岸工程完工；郎官安置地挡墙工程完工；二季度新塘安置地高边坡挡墙工程继续施工；郎官安置地开始分地建房；三季度新塘安置地高边坡挡墙工程完工，完成安置地标高整平，分地建房；四季度安置地管综（市政配套设施）项目开始动建。
</t>
  </si>
  <si>
    <t xml:space="preserve">
大湖乡政府
</t>
  </si>
  <si>
    <t>江用铸：13805031086</t>
  </si>
  <si>
    <t>吴良群：13655037308</t>
  </si>
  <si>
    <t>闽侯南通镇重点项目安置房</t>
  </si>
  <si>
    <t xml:space="preserve">
该项目规划用地面积98960.33㎡，总建筑面积253980.71㎡，其中地上建筑面积225217.9㎡，地下室建筑面积28782.8㎡。
</t>
  </si>
  <si>
    <t xml:space="preserve">
A标段已经竣工验收。二标段、三标段竣工验收，四标招投标。
</t>
  </si>
  <si>
    <t xml:space="preserve">
一季度智能化标段完成，电力、电信、宽带、广电燃气施工；二季度附属工程完成；三季度建成投入使用。
</t>
  </si>
  <si>
    <t xml:space="preserve">
闽侯县建设投资有限责任公司
</t>
  </si>
  <si>
    <t>张大燕副主任联系电话：13805002220</t>
  </si>
  <si>
    <t>林齐庚：现场代表联系电话：15060672853</t>
  </si>
  <si>
    <t>闽侯荆溪重点项目拆迁安置房</t>
  </si>
  <si>
    <t xml:space="preserve">
永丰安置房占地88.19亩，建筑面积16.78万㎡，光明安置房占地38.33亩，建筑面积7.65万㎡，港头安置房占地42.83亩，建筑面积9.48万㎡,桐口安置房占地48.96亩，建筑面积7.8万㎡,溪下安置房规划用地166亩，建筑面积22.78万㎡,光明谷温泉安置房规划用地52.28亩，总建筑面积76677.19㎡。
</t>
  </si>
  <si>
    <t xml:space="preserve">
永丰、桐口、港头安置房配套工程施工，光明安置房完成北侧、东侧挡土墙墙身施工，光明谷温泉安置房进行拆迁交地。
</t>
  </si>
  <si>
    <t xml:space="preserve">
一季度永丰安置房回迁；二季度光明、港头、桐口安置房回迁。
</t>
  </si>
  <si>
    <t xml:space="preserve">
荆溪镇小城镇指挥部
</t>
  </si>
  <si>
    <t>闽侯县大学新区二期安置房建设</t>
  </si>
  <si>
    <t xml:space="preserve">
总规划用地约1675亩，总建筑面积约173万㎡。主要用于安置大学新区建设项目和相关后续配套项目（防洪排涝、拍卖地等）被征地拆迁的拆迁户。
</t>
  </si>
  <si>
    <t>2004-2018</t>
  </si>
  <si>
    <t xml:space="preserve">
庄南、厚美（阳光）安置房回迁；侯官（下市）总评绿化道路等配套施工；岐安3#二期园林绿化及配套道路项目进场施工；榕桥（联心）通往小区的道路已招标；建平1#三期附属配套总评绿化项目已基本完成，电梯正在安装中，发电机准备进场安装。
</t>
  </si>
  <si>
    <t xml:space="preserve">
一至四季度完成岐安3号二期雨污管网、小区内景观绿化及配套用房建设；侯官（下市）通往小区道路的建设、一户一表给水工程、闭路电视、电梯、宽带配套建设及回迁工作；榕桥联心小区道路的交地并建设；美岐2号（扩征）电梯的安装；建平1号三期一户一表供水施工、小区门口道路、附属配套施工建设。
</t>
  </si>
  <si>
    <t xml:space="preserve">
闽侯县大学新区二期安置房建设指挥部
</t>
  </si>
  <si>
    <t>周宏栋：13799969889</t>
  </si>
  <si>
    <t>郑孙鼎：13960914953</t>
  </si>
  <si>
    <t>“瑞丰佳园”商住项目</t>
  </si>
  <si>
    <t xml:space="preserve">
占地面积45亩，建筑总面积75000㎡，共建6幢商住楼。
</t>
  </si>
  <si>
    <t xml:space="preserve">
完成三通一平基础施工工作。
</t>
  </si>
  <si>
    <t xml:space="preserve">
一季度完成工程总量10%，二季度完成工程总量30%，三季度完成工程总量50%，四季度完成工程总量70%。
</t>
  </si>
  <si>
    <t xml:space="preserve">
闽清瑞丰房地产开发有限公司
</t>
  </si>
  <si>
    <t>谢青鸿
13763834833</t>
  </si>
  <si>
    <t>闽清梅溪旧屋区改造项目</t>
  </si>
  <si>
    <t xml:space="preserve">
建设商住楼项目，占地面积189亩，建设安置房、停车场等工程。
</t>
  </si>
  <si>
    <t xml:space="preserve">
理想湾完成二期8栋房屋主体工程。蓝波湾建设2期6栋11-33层住宅楼主体工程。
</t>
  </si>
  <si>
    <t xml:space="preserve">
理想湾完成2期住房建设，1期住房完成验收。蓝波湾完成1号、2号、9号、10号楼封顶工作。
</t>
  </si>
  <si>
    <t xml:space="preserve">
福建西雅图置业有限公司、闽清筑家房地产开发有限公司
</t>
  </si>
  <si>
    <t>胡水荣
总工程师
13506999783、吴剑鸣
办公室主任15659107755</t>
  </si>
  <si>
    <t>清凉安置房</t>
  </si>
  <si>
    <t>清凉镇</t>
  </si>
  <si>
    <t xml:space="preserve">
用地29.5亩，建筑总占地面积5448.8㎡，总建筑面积70151.7㎡，建地下一层地上十七层框剪结构5幢、十八层框剪结构2幢，安置套数421套。
</t>
  </si>
  <si>
    <t xml:space="preserve">
完成7栋楼主体封顶。
</t>
  </si>
  <si>
    <t>全面竣工。</t>
  </si>
  <si>
    <t>县城投公司</t>
  </si>
  <si>
    <t>东星村民住宅小区</t>
  </si>
  <si>
    <t xml:space="preserve">
占地面积91亩，建筑面积74081.6㎡。其中，4层的村民宅基地35栋；11层单元房住宅2栋；9层单元房住宅2栋；配套建设幼儿园、物业办公室。安置62户245人。
</t>
  </si>
  <si>
    <t>完成1#、2#、3#部分工程量。</t>
  </si>
  <si>
    <t>城投公司</t>
  </si>
  <si>
    <t>溪西村村民住宅小区</t>
  </si>
  <si>
    <t xml:space="preserve">
地块一总用地面积26830.78㎡（约40.25亩），共建3.5F村民住宅18幢、4F综合楼1幢、配电房1幢，总建筑面积29401.14㎡，建筑占地面积8202.26㎡，可安置宅基地户数为70户。地块二总用地面积31275.8㎡（约46.91亩），共建3.5F村民住宅12幢、8F住宅3幢、配电房1幢、祠堂及文化活动中心及公厕各1幢，总建筑面积38008.35㎡，建筑占地面积7976.97㎡，可安置户套数为132套。
</t>
  </si>
  <si>
    <t>完成土石方回填、挡墙工程施工等工作。</t>
  </si>
  <si>
    <t xml:space="preserve">
完成地块（一）室外道路、管网及附属工程施工。完成（地块二）±0.00以下基础、挡墙、室外道路、管网及附属工程和三栋小高层主体施工。
</t>
  </si>
  <si>
    <t>海西园一期安置房C区</t>
  </si>
  <si>
    <t xml:space="preserve">
C区总建筑面积266214.9㎡，共15栋高层（24～33层）。
</t>
  </si>
  <si>
    <t xml:space="preserve">
交地约60亩并完成该范围内的桩基工程施工。
</t>
  </si>
  <si>
    <t xml:space="preserve">
完成地下室及主体上部结构10层。
</t>
  </si>
  <si>
    <t>甘乾灼15806018758</t>
  </si>
  <si>
    <t>福州北站改扩建工程安置地D1地块（安置房）</t>
  </si>
  <si>
    <t xml:space="preserve">
项目实用地面积14282.2㎡，总建筑面积59183.9㎡，共3栋楼，每栋楼配备消防电梯、无障碍电梯、客梯各一部。其中地上建筑面积50236.8㎡，地下室建筑面积8947.1㎡；住宅建筑面积46209㎡，建筑层数为地下室一层，主楼26~33层；建筑层高标准层为2.9m，建筑总高度为81.1~96.6m。容积率为3.53，建筑密度17.2％，绿地面积4310㎡，绿地率30.1％。安置居民居住总户数570户。
</t>
  </si>
  <si>
    <t xml:space="preserve">
26334
</t>
  </si>
  <si>
    <t xml:space="preserve">
1#-2#楼结构主体结构完成20%。
</t>
  </si>
  <si>
    <t xml:space="preserve">
四季度1#-2#楼主体结构完成，砌体完成。
</t>
  </si>
  <si>
    <t>郭靖，项目经理，13850176327</t>
  </si>
  <si>
    <t>福州北站改扩建工程安置地D地块（安置房）</t>
  </si>
  <si>
    <t xml:space="preserve">
项目征地面积75295.1㎡，用地面积：59835.87㎡；总建筑面积228787.1㎡,由14栋13～34层主楼及4层配套商场、1栋3层幼儿园、1层地下室组成，每栋主楼配备客梯兼无障碍担架梯和客梯兼消防电梯、商场配备无机房电梯，共计43台电梯；容积率3.29，其中地上建筑面积约197362.2㎡，地下建筑面积31424.9㎡，住宅套数2183套，建筑最高98.9米。
</t>
  </si>
  <si>
    <t xml:space="preserve">
98781
</t>
  </si>
  <si>
    <t xml:space="preserve">
1#-8#楼已落架，现进行人货梯收口；9#-14#楼地下室完成60%，主体结构完成10%。
</t>
  </si>
  <si>
    <t xml:space="preserve">
四季度1#-8#楼竣工验收；9#-14#楼主体结构完成，砌体完成。
</t>
  </si>
  <si>
    <t>福州火车北站改扩工程安置地G地块（安置房）</t>
  </si>
  <si>
    <t xml:space="preserve">
征地面积95.5亩，用地面积72.4亩；总建筑面积约183700㎡,由12栋主楼、一栋幼儿园及一层连体地下室组成，容积率3.29，其中地上建筑面积约158600㎡，地下建筑面积25100㎡，住宅面积150800㎡，住宅套数1710套，层数为22层到33层，建筑最高96米。
</t>
  </si>
  <si>
    <t xml:space="preserve">
A区主体结构全部完成；B区主体结构完成成30%。
</t>
  </si>
  <si>
    <t xml:space="preserve">
一季度A区内墙粉刷全部完成，B区主体结构工程完成至60%；二季度A区门窗框、扇安装全部完成；外墙涂料粉刷全部完成B区主体结构工程完成余下的40%；三季度A区外架、人货梯全部拆除，B区装饰装修工程完成至40%；四季度A区单体竣工验收；景观绿化工程完成90%，B区装饰装修工程完成至70%。
</t>
  </si>
  <si>
    <t>陈昆，项目经理，18759169657</t>
  </si>
  <si>
    <t>霞境新城</t>
  </si>
  <si>
    <t>建新镇霞镜村、建平村</t>
  </si>
  <si>
    <t xml:space="preserve">
项目由三区、四区、六区、八区、九区5个区组成，总用地425亩，实用地260亩，容积率2，总建筑面积40万㎡，共36栋住宅楼，计3844套，其中安置房3424套、公租房420套，1栋电台办公楼1.45万㎡。
</t>
  </si>
  <si>
    <t xml:space="preserve">
三区5#-7#楼和四区18#-27#桩基施工。规划受限高问题未解决，暂缓施工。
</t>
  </si>
  <si>
    <t xml:space="preserve">
一到四季度：1、一区（102、103台工程处技术用房）主体结构封顶；2、三区主体结构施工；3、四区主体结构施工；4、六区、八地下室施工完成。
</t>
  </si>
  <si>
    <t>华大和总经理87911395（办）</t>
  </si>
  <si>
    <t>郭婷婷87277280（办）</t>
  </si>
  <si>
    <t>东升新城（万里星辰）</t>
  </si>
  <si>
    <t>计划新开</t>
  </si>
  <si>
    <t>东升村</t>
  </si>
  <si>
    <t xml:space="preserve">
总用地面积54.9亩，实用地41.5亩，容积率2.41，建设13栋(14-15F)住宅楼，总建筑面积7.9万㎡，755套安置房。
</t>
  </si>
  <si>
    <t xml:space="preserve">
三区封顶，一区桩基施工。
</t>
  </si>
  <si>
    <t xml:space="preserve">
一季度三区附属及绿化施工，一区地下室开挖及施工；二季度三区附属及绿化施工，一区地下室施工至正负0；三季度三区附属及绿化施工，一区施工至结构四层；四季度三区单体竣工，一区主体结构封顶。
</t>
  </si>
  <si>
    <t>华大和总经理87911396（办）</t>
  </si>
  <si>
    <t>郭婷婷87277281（办）</t>
  </si>
  <si>
    <t>东山丽园</t>
  </si>
  <si>
    <t xml:space="preserve">
总建筑总面积12.57万㎡、建设8栋住宅楼（26-33层）、计1776套(公租房1486套、廉租房290套)。
</t>
  </si>
  <si>
    <t xml:space="preserve">
2#、3#、5#、8#、9#楼地下室底板施工，1#、6#、7#楼土方开挖。
</t>
  </si>
  <si>
    <t xml:space="preserve">
一季度地下室封顶；二季度施工至结构十层；三季度施工至结构二十二层；四季度主体结构封顶。
</t>
  </si>
  <si>
    <t xml:space="preserve">
49.5</t>
  </si>
  <si>
    <t xml:space="preserve">
福州市坤鸿房地产开发有限公司
</t>
  </si>
  <si>
    <t>李勇经理63507155（办）</t>
  </si>
  <si>
    <t>张晖18650350158</t>
  </si>
  <si>
    <t>洪塘新城</t>
  </si>
  <si>
    <t>洪塘村</t>
  </si>
  <si>
    <t xml:space="preserve">
总用地93.76亩，实用地93.28亩，容积率2.45，总建筑面积17.6万㎡，共12栋住宅楼（18F-33F）,计1582套安置房，配建一所三层幼儿园3340㎡、配套商业楼8378㎡，及社区活动中心800㎡。
</t>
  </si>
  <si>
    <t xml:space="preserve">
1、一期：1038套（1#、2#、6#-11#楼）单体竣工。
2、二期：544套（3#-5#楼、12#楼）主体施工。
</t>
  </si>
  <si>
    <t xml:space="preserve">
一季度一期1、2、6-11#楼竣工，二期3-5、12#楼结构封顶。二季度二期3-5、12#楼外墙真石漆施工。三季度二期3-5、12#楼落架。四季度一期1、2、6-11#楼达到交房条件。二期3-5、12#楼单体竣工。
</t>
  </si>
  <si>
    <t>葛屿新苑安置房及周边配套道路</t>
  </si>
  <si>
    <t>葛屿村</t>
  </si>
  <si>
    <t xml:space="preserve">
项目总用地121亩，实用地95亩，容积率2.75，建筑面积21万㎡，共8栋住宅楼（28F-30F），计1720套安置房，配建2栋配套用房（1栋5层1.6万㎡配套房，1栋5层0.3万㎡社区服务中心）；葛屿新苑配套道路北起洪榕路，南止金环路，长270.5米，宽24米。
</t>
  </si>
  <si>
    <t xml:space="preserve">
一期室内外装修；二期封顶装修。周边配套道路的半副路为国有地，统建办征收。半副由我司征收，由我司征收的半副3月底才明确征收方，所以征地进度偏慢。
</t>
  </si>
  <si>
    <t xml:space="preserve">
安置房一、二期通过消防验收并具备交房条件；周边配套道路完工。
</t>
  </si>
  <si>
    <t xml:space="preserve">
福州市房地产开发总公司、福州市市政建设开发有限公司
</t>
  </si>
  <si>
    <t>晋安新城鹤林片区横屿组团安置房一、二、三期</t>
  </si>
  <si>
    <t xml:space="preserve">
一期A：建筑总面积153389.4㎡（地下室面积21917.7㎡，地上建筑面积131471.7㎡），配套商业建筑面积2968.6㎡，公共服务设施建筑面积1739.1㎡，共10栋，1580户，机动车位数568个，非机动车位数3130个，建筑密度17.6%，容积率3.5，绿地率30%。
二期：用地面积89.46亩，建筑总面积205868㎡，共12栋，2062户，31-33层，建筑密度15.87%，容积率3.475，绿地率30%。
三期A：用地面积56.13亩，建筑面积160970㎡，地下建筑面积28741.6㎡，9栋33层，容积率3.475，密度15.87，绿地率30%。
</t>
  </si>
  <si>
    <t xml:space="preserve">
一期A：单体基本完成，室外开始回土方，及室外管线工程开始同步施工；二期：已施工5栋楼年底竣工；三期A：单体落架完成，室外总体施工。
</t>
  </si>
  <si>
    <t xml:space="preserve">
1#、4#-7#、11#、12#楼地下室顶板施工完成。
</t>
  </si>
  <si>
    <t>金凤新苑</t>
  </si>
  <si>
    <t>仓山</t>
  </si>
  <si>
    <t>项目由一、二期组成，总用地131.22亩，实用地115亩，容积率2.346，总建筑面积22万㎡，上部建筑面积18万㎡，地下室3.94万㎡，共15栋住宅楼(17-28F)，计2058套，其中395套公租房，1663套安置房。商业配套用房5324.08㎡。</t>
  </si>
  <si>
    <t xml:space="preserve">
一期2#—5#楼、10#-13#楼室外总体工程施工，二期正在桩基施工。
</t>
  </si>
  <si>
    <t xml:space="preserve">
一期具备交房条件；二期主体结构施工。
</t>
  </si>
  <si>
    <t>福州市建设发展集团有限公司</t>
  </si>
  <si>
    <t>潘墩新城</t>
  </si>
  <si>
    <t>城门镇潘墩村</t>
  </si>
  <si>
    <t>项目包括五区，总用地261.89亩，实用地245.84亩，容积率1.92，共建50栋住宅楼(9-16F)，建筑面积31.49万㎡，计3201套安置房，商业配套5048.36㎡，配建一座幼儿园3200㎡。</t>
  </si>
  <si>
    <t>一二区已通过消防验收；幼儿园已建成，三区4#-8#楼桩机已进场；四区准备报消防验收，正在绿化景观扫尾；五区1#-18#楼正在落架。</t>
  </si>
  <si>
    <t>一、二、四、五区具备交房条件；三区主体结构施工</t>
  </si>
  <si>
    <t>黄山新城</t>
  </si>
  <si>
    <t>城门镇黄山村</t>
  </si>
  <si>
    <t xml:space="preserve">
项目包括三区，总用地198.92亩，实用地170.81亩，容积率1.86，总建筑面积23万㎡（其中计容建筑面积20.8万㎡，地下建筑面积2.2万㎡）共建40栋住宅楼(8F-14F)，计2004套安置房，配建1栋商业配套楼（5F）1万㎡，一座幼儿园3200㎡。
</t>
  </si>
  <si>
    <t xml:space="preserve">
一区17、18#楼封顶装修、20-28#楼及幼儿园正在砌体施工，二区5、7#楼正在落架、三区1-5#楼进入主体结构施工；其余楼栋已落架。
</t>
  </si>
  <si>
    <t xml:space="preserve">
一区、二区具备交房条件；三区完成单体竣工验收。
</t>
  </si>
  <si>
    <t>逾期回迁安置房提速项目</t>
  </si>
  <si>
    <t>晋安区、台江区</t>
  </si>
  <si>
    <t>新店镇、新港街道</t>
  </si>
  <si>
    <t xml:space="preserve">
新店溪综合整治工程安置房：用地面积17173.6㎡，总建筑面积73527.12㎡, 由4栋32～33层主楼及1层地下室组成，每栋主楼配备9台电梯，容积率3.58。
浮村新城一区1~5#：实用地84.95亩，容积率2.73，上部建筑面积16.44万㎡，地下室2.26万㎡，共9栋15-33F住宅楼，计1346套安置房，配套一所幼儿园。
柔远雅苑：总用地57.5亩，实用地44.8亩，容积率为2.38，总建筑面积7.88万㎡，共6栋16-18F住宅楼，计608套安置房。商业配套用房6333㎡，配建一所幼儿园3500㎡。
上渡新苑二三区：总用地36.2亩，实用地29.44亩，容积率2.0，上部建筑面积 3.408万㎡，地下室0.6万㎡,共5栋14-15F住宅楼，计377套安置房。
盖山新苑：实用地面积53.6亩，容积率2.45，上部建筑面积87516.15㎡，地下室25496.55㎡，共11栋16-30F住宅楼，计1226套（公租房764套、安置房462套），配建商业2200㎡及公共设施1660㎡。
秀峰雅苑：总用地33.56亩，实用地28.18亩，总建筑面积为约6万㎡（配套商业用房2995.2㎡，配套服务用房895㎡），容积率2.78，共4栋22-28F楼，安置房544套。
</t>
  </si>
  <si>
    <t xml:space="preserve">
新店溪综合整治工程安置房：主体结构至32层，砌体至20层。
浮村新城一区1~5#：706套（1-5#楼及幼儿园）住宅楼桩基已完成，幼儿园尚无法开工。
柔远雅苑：C地块地下室结构施工，A地块桩基施工，B地块桩基施工完成72%。
上渡新苑二三区：上渡二区室内外装修，三区场地平整。
盖山新苑：已开工2栋（392套公租房），其中7#、8#楼二次装修已完成；1#、4#、2#、5#楼桩基完成，3#、6#、9#、10#、11#楼准备复工。
秀峰雅苑：1#-4#楼桩基施工。
</t>
  </si>
  <si>
    <t xml:space="preserve">
新店溪综合整治工程安置房：室内外装修装饰完成80%，落架完成。
浮村新城一区1~5#：1-5#楼结构封顶并进入装修。
柔远雅苑：C地块的主体结构封项；A、B地块的主体结构施工。
上渡新苑二三区：二区通过消防验收竣工并具备交房条件；三区主体结构施工。
盖山新苑：地下室结构施工完成，进入主体结构施工。（如规划总平审批推迟，节点工期相应推迟）
秀峰雅苑：12月落架。
</t>
  </si>
  <si>
    <t>福州市城乡建设发展总公司、福州市建设发展集团有限公司</t>
  </si>
  <si>
    <t>晋安区逾期回迁安置房（公益雅苑、战峰雅苑、鹤林新区二期）</t>
  </si>
  <si>
    <t>鼓楼区、晋安区</t>
  </si>
  <si>
    <t xml:space="preserve">
公益雅苑总用地7.1亩，实用地6.9亩，容积率1.953，总建筑面积1.15万㎡,2栋10F住宅楼，计95套安置房。战峰雅苑总用地79.78亩，实用地60.78亩，容积率2.9，总建筑面积13.7万㎡，共8栋28-31F住宅楼及1栋幼儿园，共计1279套安置房。鹤林新城二期总用地36.43亩，实用地28.16亩。总建面约6万㎡，住宅面积4.8万㎡，共5栋18F住宅楼，计578套安置房。配建一栋4F商业办公楼。
</t>
  </si>
  <si>
    <t xml:space="preserve">
公益雅苑1、2#楼正在室内外装修；战峰雅苑正在室内外装修；鹤林二期正在室外附属工程施工。
</t>
  </si>
  <si>
    <t xml:space="preserve">
12月竣工并具备交房条件。
</t>
  </si>
  <si>
    <t>江边新苑二区</t>
  </si>
  <si>
    <t>盖山镇 江边村</t>
  </si>
  <si>
    <t xml:space="preserve">
保障房，总用地面积28亩，实用地面积18亩，总建筑面积3.02万㎡。
</t>
  </si>
  <si>
    <t xml:space="preserve">
内外装修。
</t>
  </si>
  <si>
    <t xml:space="preserve">
内外装修、附属配套工程施工。
</t>
  </si>
  <si>
    <t>李学准总经理助理</t>
  </si>
  <si>
    <t>清富新城一区</t>
  </si>
  <si>
    <t>城门镇清富村</t>
  </si>
  <si>
    <t xml:space="preserve">
保障房，总用地面积43.75亩，实用地面积43.75亩，总建筑面积10.3万㎡。
</t>
  </si>
  <si>
    <t xml:space="preserve">
4栋主体结构封顶，3栋内外装修。
</t>
  </si>
  <si>
    <t>李学准总经理助理38723508</t>
  </si>
  <si>
    <t>浦口新城</t>
  </si>
  <si>
    <t>城门镇浦口村</t>
  </si>
  <si>
    <t xml:space="preserve">
保障房，总用地面积155亩，实用地面积125亩，总建筑面积19.3万㎡。
</t>
  </si>
  <si>
    <t>湖滨北苑</t>
  </si>
  <si>
    <t>城门镇安平村</t>
  </si>
  <si>
    <t xml:space="preserve">
保障房，总用地面积41.2亩，实用地面积31.06亩，总建筑面积6.07万㎡。
</t>
  </si>
  <si>
    <t>吴吴正颜、总经理38720988</t>
  </si>
  <si>
    <t>后坂新城四区</t>
  </si>
  <si>
    <t>城门镇屿宅村</t>
  </si>
  <si>
    <t xml:space="preserve">
保障房，总用地面积70.21亩，实用地面积48.2亩，总建筑面积8.6万㎡。
</t>
  </si>
  <si>
    <t>旅游</t>
  </si>
  <si>
    <t>晋安福州鼓岭鹅鼻旅游度假项目</t>
  </si>
  <si>
    <t xml:space="preserve">
占地面积约1200亩，总建筑面积约46万㎡，建设多功能休闲商务园区，以及旅游接待中心、文化活动中心、高端养生疗养院等配套设施。
</t>
  </si>
  <si>
    <t>2015-2022</t>
  </si>
  <si>
    <t xml:space="preserve">
一期项目完工，二期项目征地、交地、动建。
</t>
  </si>
  <si>
    <t xml:space="preserve">
一期计划17年竣工，二期在建，三期启动建设。
</t>
  </si>
  <si>
    <t xml:space="preserve">
世茂集团
</t>
  </si>
  <si>
    <t>郑璟威18606932725</t>
  </si>
  <si>
    <t>闽安历史文化名村一期工程（含拆迁工程）</t>
  </si>
  <si>
    <t>马尾</t>
  </si>
  <si>
    <t xml:space="preserve">
占地面积342.3亩，建筑面积15792㎡。建设内容为一环七点，即104国道、草尾街、桥头街、城里街所形成的旅游环线以及北段城墙节点、梆鼓楼节点、游客中心节点、博物馆节点、贡船浦节点、三宝池节点、协台衙门节点等，先期进行拆迁工作。
</t>
  </si>
  <si>
    <t xml:space="preserve">
完成部分拆迁。
</t>
  </si>
  <si>
    <t xml:space="preserve">
完成大部分拆迁并部分景点建设。
</t>
  </si>
  <si>
    <t xml:space="preserve">
马尾区房地产开发公司
</t>
  </si>
  <si>
    <t>张庆勇总经理13960856669</t>
  </si>
  <si>
    <t>张庆勇13960856669　</t>
  </si>
  <si>
    <t>马尾·中国船政文化城一期</t>
  </si>
  <si>
    <t xml:space="preserve">
占地428.84亩，新建船政文化创意园、格致园、改造马限山人防隧洞以及道路、给排水、电力、绿化景观等配套工程，总建筑面积81903㎡。
</t>
  </si>
  <si>
    <t xml:space="preserve">
完成船政衙门及学堂复建工程等。
</t>
  </si>
  <si>
    <t xml:space="preserve">
完成拆迁，开始基础设施和部分项目建设。
</t>
  </si>
  <si>
    <t>福建船政文化保护开发有限公司</t>
  </si>
  <si>
    <t>林晓13405969965</t>
  </si>
  <si>
    <t>南湖生态园项目</t>
  </si>
  <si>
    <t xml:space="preserve">
拟利用现有6805亩土地，划分为旅游服务区、核心渔业区、渔业观光体验区、渔趣体验区、南湖水世界、度假养生渔村六大功能区，打造国家4A级旅游景点、全国休闲渔业旅游示范点和海峡西岸经济区最大最具特色的休闲观光农业产业示范基地。
</t>
  </si>
  <si>
    <t>2016-2031</t>
  </si>
  <si>
    <t xml:space="preserve">
已完成了土地开发、道路系统、排水排涝系统、输水供水系统、输电系统、管理房系统、配套区填方造地等建设。配套区地上各种建筑和地下各种管网，整个基地硬件基础设施建设也都基本完成。
</t>
  </si>
  <si>
    <t xml:space="preserve">
一到四季度完成大型施工便道、养殖池全面清池整理、景区详规设计、项目环境评估报告、动建环湖岸路等，继续完成项目内属周边村民原开垦的自有地受转使用权，全区主道路绿化工程等。
</t>
  </si>
  <si>
    <t xml:space="preserve">
福建福州南湖生态农业开发有限公司
</t>
  </si>
  <si>
    <t>魏昌评江阴镇党委委员、副镇长13960737535</t>
  </si>
  <si>
    <t>曾龙福江阴镇司法所副所长13075929709
王坚15960121390</t>
  </si>
  <si>
    <t>福清东壁岛滨海旅游度假区项目</t>
  </si>
  <si>
    <t xml:space="preserve">
建筑面积20.77万㎡，建设渔人码头商业区、酒店等旅游度假服务区旅游休闲文化片区、海水温泉SPA会所、游客中心、黄官岛游艇俱乐部、游艇码头和游艇泊位、九使山文化公园、五星级酒店、滨海浴场、商业渔人码头、海底水族馆。
</t>
  </si>
  <si>
    <t xml:space="preserve">
黄官岛基本建成；戚继光抗倭寇影视基地之一和九使山公园的景区道路及基础设施配套已完成；“印象东壁”影视城海底地质勘探工作完成。正在施工建设的工程包括：五星级酒店、海水温泉会所、商务休闲中心、黄官岛黄金海岸和海上乐园、九使山文化公园、滨海浴场、山利村美丽乡村商业渔人码头等景观及配套项目。
</t>
  </si>
  <si>
    <t xml:space="preserve">
“印象东壁”影视城一季度完成基础设施建设，二季度完成主体建设，三季度完成内外装修。温泉酒店一至三季度内外装修。山利村民俗馆一季度完成基础设施建设，二季度完成主体建设，三季度完成内外装修。山利村余水知欢民宿和乡村景观配套一季度完成余水知欢民宿的外主面改造，二季度完成余水知观民宿内部改造，三季度完成乡村游景观配套。
</t>
  </si>
  <si>
    <t xml:space="preserve">
龙昇旅游开发集团有限公司
</t>
  </si>
  <si>
    <t>余芳总经理13859077666，王丁锋主任85780848，13788882621，23151312@qq.com</t>
  </si>
  <si>
    <t>余芳13859077666</t>
  </si>
  <si>
    <t>福清永鸿文化旅游城</t>
  </si>
  <si>
    <t xml:space="preserve">
项目规划建设用地约530亩，分两期建设，一期主要建设温泉酒店、影剧院、动漫城及文创办公区等；二期主要建设主题文化游乐园，区内分为“水世界”及“陆世界”两个区域，配有标志性主题建筑、游乐设施等。
</t>
  </si>
  <si>
    <t xml:space="preserve">
自2014年动工至今，一期项目的影剧院、温泉酒店、动漫城、文创园等建筑主体已封顶，现进行内外装饰、综合管线施工、道路及景观绿化等设施建设；二期主题文化游乐园项目现已完成土地招拍工作。
</t>
  </si>
  <si>
    <t xml:space="preserve">
一季度到四季度完成一期项目的酒店、影剧院、动漫城建设；二期项目部分游乐园试营业。
</t>
  </si>
  <si>
    <t xml:space="preserve">
福建永鸿集团
</t>
  </si>
  <si>
    <t>孙晓谊（总经理）18850222222</t>
  </si>
  <si>
    <t>李静（副总）18859199933</t>
  </si>
  <si>
    <t>闽侯八闽文化旅游项目</t>
  </si>
  <si>
    <t>竹岐乡</t>
  </si>
  <si>
    <t xml:space="preserve">
占地面积约1100亩，总建筑面积约100万㎡，文化旅游商业街为主，建有城门楼、广场、衙门、城隍庙、文庙、牌坊、古戏台、宾馆、酒店、客栈、古民居、主题公园、文化长廊、博物馆等。
</t>
  </si>
  <si>
    <t xml:space="preserve">
城门楼、酒店地块桩基施工。
</t>
  </si>
  <si>
    <t xml:space="preserve">
一到四季度城门楼内装饰施工基本完成，南北广场施工完成，酒店区域外墙装饰施工完成。
</t>
  </si>
  <si>
    <t xml:space="preserve">
福建同元龙旺文化古镇旅游开发有限公司
</t>
  </si>
  <si>
    <t>薛小青,副总经理；0591-22995555-8808;13960978666；xuexiaoqing@fjlongwang.com</t>
  </si>
  <si>
    <t>薛常明,董事长助理；0591-22995555-8805；13959181644；462667968@qq.com</t>
  </si>
  <si>
    <t>福州光明旅游温泉小镇</t>
  </si>
  <si>
    <t xml:space="preserve">
项目规划面积813.3亩，总建筑面积约88万㎡。以福州“中国温泉之都”为品牌依托，以温泉为资源特色，以“都市后花园园林生态温泉”为主题，突出“东南亚风情异域文化特色”，建设成为一个集风情商售、温泉养生、休闲度假、商务会议、康体娱乐等多功能于一体的全新特色主题温泉旅游度假项目。
</t>
  </si>
  <si>
    <t xml:space="preserve">
洗浴区开业；A1地块一区1#、2#、3#、5#、6#、7#、8#、9#、10#、11#主体施工。
</t>
  </si>
  <si>
    <t xml:space="preserve">
一到四季度温泉酒店1#楼室外装修完成并开业，A1居住用地项目砌体及构件、内外墙粉刷完成60%，A1商业用地项目综合体主体完成，SOHO部分主体完成。
</t>
  </si>
  <si>
    <t xml:space="preserve">
福建澳翔旅游发展有限公司
</t>
  </si>
  <si>
    <t>胡荣翔0591-87553098</t>
  </si>
  <si>
    <t>程伟13809533610</t>
  </si>
  <si>
    <t>连江贵安新天地二期公共配套项目</t>
  </si>
  <si>
    <t xml:space="preserve">
建设青山年儿童体验中心、儿童嬉戏世界、青少年益智活动区、极地馆、群众体育运动公园、温泉旅游设施、潘溪医院、夕阳红养老村、地震灾害搬迁安置小区以及相关配套设施。
</t>
  </si>
  <si>
    <t xml:space="preserve">
扩展公园设备安装及绿化工程施工，省立医院贵安门诊部主体结构施工，溪利安置小区主体完工。
</t>
  </si>
  <si>
    <t xml:space="preserve">
一、二季度：完成扩展公园设备安装及绿化工程施工、省立医院贵安门诊部主体结构施工、进行地震灾害搬迁安置小区主体建设；三、四季度：省立医院贵安门诊部完工，地震灾害搬迁安置小区竣工扫尾。
</t>
  </si>
  <si>
    <t xml:space="preserve">
福建欢乐天地置业有限责任公司
</t>
  </si>
  <si>
    <t>蔡金忠18559857938</t>
  </si>
  <si>
    <t>琯头龙沙丘旦生态旅游项目</t>
  </si>
  <si>
    <t xml:space="preserve">
总占地约1500亩，核心区总面积867亩，海岸线长达3公里，拟开发成集滨海休闲度假、生态农业观光等功能于一体的大型综合性旅游度假村。
</t>
  </si>
  <si>
    <t xml:space="preserve">
游客服务中心已基本完成建设。
</t>
  </si>
  <si>
    <t xml:space="preserve">
一、二季度星级酒店及配套服务设施动工建设；三、四季度酒店及配套服务设施基础工程建设；。
</t>
  </si>
  <si>
    <t xml:space="preserve">
福建东方新天地投资发展有限公司
</t>
  </si>
  <si>
    <t>嵩口休闲旅游特色小镇（含千年古渡口）</t>
  </si>
  <si>
    <t>嵩口镇</t>
  </si>
  <si>
    <t xml:space="preserve">
改善提升历史文化名镇一期核心游道节点景观工程，进行游步道的贯通，重点打造“千年墟市”与“深山灯港”，提升“斜阳院巷”与“老街商铺”；建设壅水坝，恢复樟溪“滨水景观”。配套建设游客服务中心、停车场、古民居民宿区、农家乐、竹蓬营地、寨堡酒店等基础设施，培育植入有文化内涵的旅游业态。
</t>
  </si>
  <si>
    <t xml:space="preserve">
完成元幹公园建设，村部修缮、停车场、廊道、3A公厕、一米格子餐厅等工程。
完成旧食品厂重建主体工程封顶、供销社旧炊食店、棉布店、百货店外立面修复工程。
</t>
  </si>
  <si>
    <t xml:space="preserve">
建设壅水坝，恢复樟溪“滨水景观”。配套建设停车场、古民居民宿区、农家乐、竹蓬营地、旅游公厕等基础设施。实施花化绿化景观工程，打造“一村一品一特色”，实现以点带面。实施镇区白改黑、二期杆线下地项目，深山灯港（永久灯）完成设计。完成主体加固、立面修复工程。
</t>
  </si>
  <si>
    <t>永泰青云山北溪-天池景区建设项目</t>
  </si>
  <si>
    <t>岭路乡</t>
  </si>
  <si>
    <t xml:space="preserve">
一期（已完成）主要包括旅游综合服务中心、旅游专用公路、景区入口服务区、天池草场、七彩瀑谷、红河谷、翡翠谷、云中圣境、高山帐篷基地、蛋居酒店、大型购物中心、红河谷漂流、高山风筝嘉年华、演艺广场、通天缆车等生态旅游区域。
二期主要包括：云中圣境、云端天池（天池草场）、云间峡谷的提质增效提升改造；成草皮酒店、蛋居二期、风情木屋、景区主入口服务中心、天池游客集散服务中心、峡谷主入口旅游集散服务中心、云海步坪森林旅游休闲度假区、天籁小镇、云上悬崖旅游休闲度假区开发建设。按照5A级旅游景区及国家生态旅游示范区的标准，完善交通、水、电、电信、邮政等配套设施。
</t>
  </si>
  <si>
    <t xml:space="preserve">
1、完成二期项目可研及设计方案等前置技术评价工作，报批工作：省林业厅已组织专家评审通过生物多样性评价，正申报林地征占用审批。2、征地拆迁 云顶景区二期共需征地65亩，截止目前，尚未进行实质性征地。3、“云间峡谷”改造提升（新建峡谷回环栈道）主体工程完成。开工建设峡谷吊桥和峡谷旅游公厕。云端天池（天池草场）：正实施天池草场安全防护网安装建设工程。4、露营基地改造提升：完成草皮酒店全面已完成、并交付使用。露营餐饮区服务区全面完工，并投入使用。
</t>
  </si>
  <si>
    <t xml:space="preserve">
一季度完成云瑞天池提升改造项目防护网工程，开工建设步道。二季度云瑞天池提升改造项目步道建设完成50%，开工并完成景区建设50%进度；开工建设景区主入口形象大门改造，扩建云中圣境观景平台项目。三季度全面完成云瑞天池提升改造项目；景区主入口形象大门改造和扩建观景平台项目完成70%进度，完成天池游客集散服务中心项目可研及项目报备手续。四季度全面完成景区主入口形象大门改造和扩建观景平台项目；动工建设天池游客集散服务中心项目。
</t>
  </si>
  <si>
    <t xml:space="preserve">
易达（福建）旅游集团有限公司
</t>
  </si>
  <si>
    <t>郑巧明13809536556</t>
  </si>
  <si>
    <t>文化创意产业</t>
  </si>
  <si>
    <t>长乐海西网龙创意产业园项目</t>
  </si>
  <si>
    <t>湖南镇  文岭镇</t>
  </si>
  <si>
    <t xml:space="preserve">
总建筑面积约20万㎡，建设AI（智能终端研发平台）、91卡通互动、数字出版、互动娱乐园、城市综合配套、酒店、人才教育基地及生态文化旅游等。
</t>
  </si>
  <si>
    <t xml:space="preserve">
C地块部份(48.8亩)建筑工程部分已投用；H地块(101.29亩)正在土地平整和办理规划许可；F地块(450亩)正在交地。
</t>
  </si>
  <si>
    <t xml:space="preserve">
一季度C地块建成，二至四季度完成H地块各项建设手续报批及F地块的交地工作。
</t>
  </si>
  <si>
    <t xml:space="preserve">
长乐网龙网络有限公司
</t>
  </si>
  <si>
    <t>张浩宇18650751299</t>
  </si>
  <si>
    <t>王政军13959180038，596463930@qq.com</t>
  </si>
  <si>
    <t>闽侯海峡传媒港</t>
  </si>
  <si>
    <t xml:space="preserve">
总建筑面积63万㎡，主要包括报业集团产业总部、海内外媒体产业交流中心、海峡传媒博物馆、网络媒体产业总部、海峡新媒体孵化中心、海峡全媒体制播中心、海峡数字资讯研发中心、城市公众服务平台总部、电子商务产业中心、动漫网游研发中心、大数据处理与研究中心、海峡文化产业投资基金总部、海峡文化产权交易所、传媒人才实训基地、两岸传媒研究中心、创意精品馆、动漫体验城、数码生活馆、文创会所、艺术名人堂、传媒与广告人之家等。
</t>
  </si>
  <si>
    <t xml:space="preserve">
A1地块：1、2、3、5、6#楼结构封顶、内、外装饰；A2地块：结构封顶、砖砌体副楼，外墙玻璃幕墙装饰盖以及封胶，内墙装饰、水电安装，屋顶钢架安装完成；B地块总平初审已通过.
</t>
  </si>
  <si>
    <t xml:space="preserve">
A1地块：1、2、3、5、6#楼内外装饰；A2地块基本建成；B地块主体施工。
</t>
  </si>
  <si>
    <t xml:space="preserve">
福建日报报业集团
</t>
  </si>
  <si>
    <t>彭勇健处长13600809461</t>
  </si>
  <si>
    <t>德力动漫</t>
  </si>
  <si>
    <t xml:space="preserve">敖江镇
</t>
  </si>
  <si>
    <t xml:space="preserve">
建设厂房4.5万㎡，从事电子游戏产品研发、生产、销售。
</t>
  </si>
  <si>
    <t xml:space="preserve">
1、完成多层（5#-19#楼）地下室基础建设。
</t>
  </si>
  <si>
    <t xml:space="preserve">
一季度完成三期（5#-12#楼）地下室结构主体建设；二季度完成二期1#楼基础施工建设及13#-17#楼层地下室基础施工；三、四季度：完成5#8#楼结构封顶及13#17楼地下室主体结构施工建设。
</t>
  </si>
  <si>
    <t xml:space="preserve">
福建德力动漫文化投资有限公司
</t>
  </si>
  <si>
    <t>庄后坡13558055666</t>
  </si>
  <si>
    <t>林瑞光
13506971920</t>
  </si>
  <si>
    <t>星源农牧80亩现代工厂化食用菌生产项目</t>
  </si>
  <si>
    <t xml:space="preserve">
总占地面积80亩，总建筑面积6.45万㎡。其中菌菇车间5万㎡，发酵隧道4条；包装车间2000㎡；菌种车间（制作、培育、灭菌、冷却）8000㎡；冷藏车间3000m³；其他附属用房1500㎡。
</t>
  </si>
  <si>
    <t xml:space="preserve">
已征地约45亩。
</t>
  </si>
  <si>
    <t xml:space="preserve">
一季度力争完成所有征地，二三季度开工；四季度主体部分竣工。
</t>
  </si>
  <si>
    <t>80亩</t>
  </si>
  <si>
    <t xml:space="preserve">
福建省星源农牧科技股份有限公司
</t>
  </si>
  <si>
    <t>吴飞龙</t>
  </si>
  <si>
    <t>长乐外文武垦区围海造地工程</t>
  </si>
  <si>
    <t>文武砂镇  江田镇</t>
  </si>
  <si>
    <t xml:space="preserve">
形成16575万亩陆地及滞泄洪区，其中2米高程以上5000亩，2米高程以下11575亩。
</t>
  </si>
  <si>
    <t>2017-2019</t>
  </si>
  <si>
    <t xml:space="preserve">
3块出让宗地出让方案待批复后即可发布出让公告。福州新区总体规划与海湾新城控规衔接问题，市政府已行文呈报福州市政府协调解决。已启动漳江大道、营滨东路工程招投标等工作。
</t>
  </si>
  <si>
    <t xml:space="preserve">
一季度完成华润·滨海城（外文武垦区）规划修编；二季度完成750亩用海指标的审批；三季度完成750亩的填海工程；四季度完成750亩的填海工程。
</t>
  </si>
  <si>
    <t xml:space="preserve">
长乐市外文武垦区开发建设有限公司
</t>
  </si>
  <si>
    <t>陈少乐15396095181</t>
  </si>
  <si>
    <t>蔡义飞13665088811、1582613693@qq.com</t>
  </si>
  <si>
    <t>闽侯县鸿尾乡岚口桥至凤仪桥两岸互堤工程</t>
  </si>
  <si>
    <t xml:space="preserve">
包括新建堤防、原河道清淤整治及配套的景观工程、桥涵工程和排涝站。河道整治总长9.084km，其中：穆源溪河道整治4.329km，防洪堤1.533km，护岸2.802km，滞洪区9块，面积1.493k㎡；榜上溪河道整治0.961km；沙里溪河道整治0.901km；上际溪河道整治0.984km；大模溪河道整治0.603km；磨里溪河道整治1.306km；金沙泵站装机3200kw；滚水坝1座，跌水24座，桥涵11座，排水涵管44座。
</t>
  </si>
  <si>
    <t xml:space="preserve">
完成工程可行性研究规划，待可研批复。
</t>
  </si>
  <si>
    <t xml:space="preserve">
一季度初设、财审等手续报批；二季度完成招投标等手续；三季度穆源溪3公里长两边护岸、防洪堤完成30%；四季度穆源溪3公里长两边护岸、防洪堤完成60%。
</t>
  </si>
  <si>
    <t xml:space="preserve">
鸿尾乡人民政府
</t>
  </si>
  <si>
    <t>陈世国
13805094871</t>
  </si>
  <si>
    <t>朱小珊
13809522598</t>
  </si>
  <si>
    <t>闽江防洪工程福州段（四期）工程</t>
  </si>
  <si>
    <t xml:space="preserve">
新（扩）建防洪堤2段，总长8.95km、排涝水闸2座及排涝泵站2座，新建旱闸1座。
</t>
  </si>
  <si>
    <t>2017-2020</t>
  </si>
  <si>
    <t xml:space="preserve">
可研行业审查已通过；工程规划建设同意书已批复；水保报告已完成；移民规划报告、环评、社稳报告正在编制。
</t>
  </si>
  <si>
    <t xml:space="preserve">
一季度完成社稳、移民安置批复；二季度完成工程初设批复；三季度完成工程施工设计；四季度工程招标并动工建设。
</t>
  </si>
  <si>
    <t xml:space="preserve">
福建省闽侯城兴开发有限公司
</t>
  </si>
  <si>
    <t>洪银辉：15880107703</t>
  </si>
  <si>
    <t>林艳：13599433342</t>
  </si>
  <si>
    <t>福州大学城校区溪源泄洪洞防洪排涝工程</t>
  </si>
  <si>
    <t>上街镇
竹岐乡</t>
  </si>
  <si>
    <t xml:space="preserve">
新建溪源泄洪洞长约6.9公里，洞径约5.9米，泄流能力为286立方/秒～328立方/秒，工程等别Ⅲ等，主要建筑级别为3级。
</t>
  </si>
  <si>
    <t xml:space="preserve">
8月23日完成初步设计报告修编工作（初稿）,9月19日上报省水利厅，待审查批复。
</t>
  </si>
  <si>
    <t xml:space="preserve">
一、二、三季度开展前期工作；四季度动工建设，完成主体工程5%
</t>
  </si>
  <si>
    <t xml:space="preserve">
闽侯县闽江南岸上街防洪堤路建设有限公司
</t>
  </si>
  <si>
    <t xml:space="preserve">林善           22878333      </t>
  </si>
  <si>
    <t>张秀兰
15060137447      传真： 23501698</t>
  </si>
  <si>
    <t>福州闽江下游南岸防洪六期工程</t>
  </si>
  <si>
    <t xml:space="preserve">
新建外江防洪堤850米、加固外江防洪堤6742米，建设五座水闸、两座泵站，新开挖麦浦河河道1.87公里、麦浦支河2.566公里、汶洲湖84亩。
</t>
  </si>
  <si>
    <t xml:space="preserve">
可研报批。
</t>
  </si>
  <si>
    <t xml:space="preserve">
一季度勘探工作；二季度完成初设批复；三季度工程开工建设，麦浦河完工；四季度防洪堤、泵站、水闸等主体工程完成15%。
</t>
  </si>
  <si>
    <t xml:space="preserve">
闽江南岸竹岐防洪堤路建设有限公司
</t>
  </si>
  <si>
    <t xml:space="preserve">林善           22878333   </t>
  </si>
  <si>
    <t>闽江下游南港南岸防洪（五期）</t>
  </si>
  <si>
    <t>青口镇
尚干镇
祥谦镇</t>
  </si>
  <si>
    <t xml:space="preserve">
本工程包括闽江南港防洪工程和淘江防洪工程两部分。南港南岸防洪工程包括尚干段防洪堤堤线总长3644米，枕峰排涝水闸净宽90米，设9孔，每孔净宽10.0米，其中两孔通航。淘江防洪工程清淤拓宽主河道总长17.07公里，防洪堤和护岸总长34.129公里，支流防洪工程：青潭溪整治河道总长3850米，新建防洪堤6134米；青圃河及其支流整治河道总长2774米，新建防洪堤5369米；三港河干流及其支流山后溪、琯前溪整治河道总长9083米，新建防洪堤总长11978米，加固护岸6323米；梅溪整治河道总长1252米，加固防洪堤2504米。
</t>
  </si>
  <si>
    <t xml:space="preserve">
可研行业审查已通过，正推进环评、移民安置规划、用地、林地审批工作。
</t>
  </si>
  <si>
    <t xml:space="preserve">
一季度初步设计及审查；二季度施工图设计；三季度造价预算审查；四季度动工建设。
</t>
  </si>
  <si>
    <t xml:space="preserve">
福州青口投资区开发建设有限公司
</t>
  </si>
  <si>
    <t>叶标（13705929392）</t>
  </si>
  <si>
    <t>庄永标（15860318113）</t>
  </si>
  <si>
    <t>福州地区大学新校区旗山湖工程</t>
  </si>
  <si>
    <t xml:space="preserve">
湖体开挖工程约835亩，环湖护岸工程约7.92公里，新建一座2孔节制水闸总净宽80米，生态景观及喷泉工程等内容。
</t>
  </si>
  <si>
    <t>2017-2021</t>
  </si>
  <si>
    <t xml:space="preserve">
征地拆迁及方案设计。
</t>
  </si>
  <si>
    <t xml:space="preserve">
一、二季度开展前期工作；三季度开工建设；四季度轮船港上段开挖及节制闸工程施工。
</t>
  </si>
  <si>
    <t xml:space="preserve">
闽江下游防洪堤闽侯县管理处
</t>
  </si>
  <si>
    <t>廖景文
13950220111</t>
  </si>
  <si>
    <t>林鑫
13599953797</t>
  </si>
  <si>
    <t>罗源县昌西（曹垅）水库工程</t>
  </si>
  <si>
    <t>起步镇</t>
  </si>
  <si>
    <t xml:space="preserve">
总库容1191万m³，兴利库容1032万m³，日供水4.3万t，电站装机容量3mw，年发电量1246万kw.h。
</t>
  </si>
  <si>
    <t xml:space="preserve">
开展工可及专题报告编审工作。
</t>
  </si>
  <si>
    <t xml:space="preserve">
一季度可研编审；二季度初设编审及开展用地、规划、水保、环评、移民安置等报批工作；三季度完成工可、初设审批等；四季度开工，大坝围堰施工。
</t>
  </si>
  <si>
    <t xml:space="preserve">
罗源湾开发区水电建设公司
</t>
  </si>
  <si>
    <t>陈奇团
13763888385</t>
  </si>
  <si>
    <t xml:space="preserve">陈岗13276991111 </t>
  </si>
  <si>
    <t>福州鉴江海洋生物产业园</t>
  </si>
  <si>
    <t xml:space="preserve">
建设海洋生物产业孵化聚集创新平台、工厂化养殖繁育基地和水产品加工、饲料加工和相关配套设施建设。
</t>
  </si>
  <si>
    <t xml:space="preserve">
完成规划设计。
</t>
  </si>
  <si>
    <t xml:space="preserve">
一季度1500亩土地挂牌出让、立项，前期园地清表，水、电、路灯基础设施建设；二季度完成3栋厂房建设；三季度累计完成8栋厂房及科研大楼建设；四季度累计完成10栋厂房及办公楼建设。
</t>
  </si>
  <si>
    <t xml:space="preserve">
中科（罗源）渔业有限公司
</t>
  </si>
  <si>
    <t>陈銮光13960821601</t>
  </si>
  <si>
    <t>鉴江镇井水村白对虾智能工厂化养殖项目</t>
  </si>
  <si>
    <t xml:space="preserve">
项目占地260亩，建设集工厂化智能养殖、渔业休闲、水产品深加工为一体的综合性农业项目。
</t>
  </si>
  <si>
    <t xml:space="preserve">
完成规划及前期筹备工作。
</t>
  </si>
  <si>
    <t xml:space="preserve">
一季度完成立项、土地审批，土地平整，及水、电、路等基础设施建设；二季度完成养殖池建设，并动建厂房；三季度完成厂房建设，白对虾育苗并投产；四季度完成配电房、高炉、智能化设备安装，动建办公房。
</t>
  </si>
  <si>
    <t xml:space="preserve">
福建省农兴海洋渔业有限公司
</t>
  </si>
  <si>
    <t>辛捷（13850183696）</t>
  </si>
  <si>
    <t>周晨曦（15980236685）</t>
  </si>
  <si>
    <t>罗源湾开发区松山片区大小获防洪排涝工程（台商投资红线外）</t>
  </si>
  <si>
    <t xml:space="preserve">
建设防洪堤小获溪左岸约1.7公里、大获溪左约2.1公里、右岸约3公里、上杭水闸等。
</t>
  </si>
  <si>
    <t xml:space="preserve">
完成施工图设计等前期工作。
</t>
  </si>
  <si>
    <t xml:space="preserve">
一季度开展资金筹备及招标等前期工作；二季度完成资金筹备及招标等前期工作；三季度开工进行防洪堤基础处理；四季度建成防洪堤小获溪左岸约1公里。
</t>
  </si>
  <si>
    <t>福州市湾边排涝泵站工程</t>
  </si>
  <si>
    <t xml:space="preserve">
新建排涝泵站一座，重建水闸一座。
</t>
  </si>
  <si>
    <t xml:space="preserve">
推进前期。
</t>
  </si>
  <si>
    <t xml:space="preserve">
工程动工。
</t>
  </si>
  <si>
    <t>晋安河内涝治理水利工程</t>
  </si>
  <si>
    <t xml:space="preserve">
晋安河清淤、清障工程；桂后浦溪分流工程；晋安河直排闽江通道工程；五孔闸进水口引港改造工程。
</t>
  </si>
  <si>
    <t>彬德排涝站</t>
  </si>
  <si>
    <t xml:space="preserve">
新建排涝泵站一座。
</t>
  </si>
  <si>
    <t>闽江马尾对台综合客运码头1#~3#泊位工程及客运楼</t>
  </si>
  <si>
    <t xml:space="preserve">
用地239亩，总建筑面积1.1万㎡，1#泊位建设5000吨级对台客货泊位1个（水工结构按靠泊2万GT客滚船设计），2#、3#泊位建设500GT“小三通”客运泊位2个。另建设对台客运码头配套建设客运楼1.5万㎡。
</t>
  </si>
  <si>
    <t>2017-
2018</t>
  </si>
  <si>
    <t xml:space="preserve">
完成前期工作。
</t>
  </si>
  <si>
    <t xml:space="preserve">
马尾区水利建设发展公司
</t>
  </si>
  <si>
    <t>林斌15980278019</t>
  </si>
  <si>
    <t>镜洋高速互通</t>
  </si>
  <si>
    <t>镜洋镇</t>
  </si>
  <si>
    <t xml:space="preserve">
建设高速开口完善连接线与324线的对接，缓解324线交通压力，增强国防交通保障能力。
</t>
  </si>
  <si>
    <t>国营独资</t>
  </si>
  <si>
    <t xml:space="preserve">
前期手续报批及征交地工作。
</t>
  </si>
  <si>
    <t xml:space="preserve">
一、二、三季度进行征交地和房屋拆迁安置工作；四季度开工。
</t>
  </si>
  <si>
    <t xml:space="preserve">
福泉高速有限公司
</t>
  </si>
  <si>
    <t>福州港江阴港区6#、7#泊位工程</t>
  </si>
  <si>
    <t xml:space="preserve">
本工程建设为2个5万吨及集装箱码头泊位（码头水工结构均按10万吨级集装箱船设计）以及相应配套设施，泊位总长648m，港区纵深1000m,陆域宽度648m。
</t>
  </si>
  <si>
    <t>35%由企业资本金出资解决</t>
  </si>
  <si>
    <t>65%由国内银行贷款解决</t>
  </si>
  <si>
    <t xml:space="preserve">国有控股与外资合资;
</t>
  </si>
  <si>
    <t xml:space="preserve">
完成项目前期相关工作。
</t>
  </si>
  <si>
    <t xml:space="preserve">
一季度完成6#泊位码头水工建筑物及6#泊位重箱堆场全部工程的15%；二季度累计完成40%；三季度累计完成70%，四季度完成6#泊位码头水工建筑物及6#泊位重箱堆场全部工程。
</t>
  </si>
  <si>
    <t>/</t>
  </si>
  <si>
    <t>69.435公顷</t>
  </si>
  <si>
    <t xml:space="preserve">
华富(福州)江阴码头发展有限公司
</t>
  </si>
  <si>
    <t>陈松官   总经理  13705990548   E-mail：1448990455@qq.com</t>
  </si>
  <si>
    <t>章群贤  综合部经理   13905027699    E-mail：469027572@qq.com</t>
  </si>
  <si>
    <t>福银高速公路闽侯沙堤互通</t>
  </si>
  <si>
    <t xml:space="preserve">
一座互通共设4条进出匝道及连接线，进出口设置3进4出共7条收费车道，主要建设内容包括路基、桥梁、路面、收费站、办公楼、景观绿化等。
</t>
  </si>
  <si>
    <t xml:space="preserve">
基本完成初步设计。
</t>
  </si>
  <si>
    <t xml:space="preserve">
一季度完成施工前期手续办理；二季度桩基施工、匝道桥上部预制、收费站房建施工；三、四季度完成桩基100%，匝道桥上部的50%，收费站房建的50%。
</t>
  </si>
  <si>
    <t>程章耀 局长13705983375</t>
  </si>
  <si>
    <t>江显昌13805031165</t>
  </si>
  <si>
    <t>纵二线连江境104国道飞石至南塘段改线</t>
  </si>
  <si>
    <t>潘渡乡、江南乡、东湖镇</t>
  </si>
  <si>
    <t xml:space="preserve">
主线约长16.4公里，连接线长2.335公里。主线采用一级公路标准，连接线为二级公路标准，设计速度60km/h。主线路基宽度28.5米六车道；连接线路基宽度17.5米四车道。路面采用沥青混凝土路面。
</t>
  </si>
  <si>
    <t xml:space="preserve">
完成施工图批复，开展招标工作。
</t>
  </si>
  <si>
    <t xml:space="preserve">
一、二季度完成路基20%，桥梁10%，隧道10%；三、四季度完成路基50%、桥梁30%、隧道30%。
</t>
  </si>
  <si>
    <t>林大光13705992505</t>
  </si>
  <si>
    <t>郑波13706975296</t>
  </si>
  <si>
    <t>104国道迹头至渡头（江滨北路）路面改造工程</t>
  </si>
  <si>
    <t xml:space="preserve">
线路总长5.21公里，采用二级公路兼城市主干道标准，设计速度60km/h，主线道路宽度32米，双向6车道，连接线道路宽23米，双向4车道，沥青砼路面。
</t>
  </si>
  <si>
    <t xml:space="preserve">
完成项目立项及设计招标。
</t>
  </si>
  <si>
    <t xml:space="preserve">
一季度施工图设计阶段；二季度施工图设计及审批；三季度工程施工、监理招标及施工前准备；四季度开工建设，完成路基工程30%。
</t>
  </si>
  <si>
    <t>董志汤、董事长、0591-26823388、13950229599、lyxjtjjsk@166.com</t>
  </si>
  <si>
    <t>黄丽艳、主办、0591-62575219、13960966735、lyxjtjjsk@163.com</t>
  </si>
  <si>
    <t>省道203线梧桐至德化界段“白改黑”工程</t>
  </si>
  <si>
    <t>梧桐镇</t>
  </si>
  <si>
    <t xml:space="preserve">
该路段总长30公里，路面宽6.5米，两侧路缘石宽1.5米，沥青路面24.64万㎡以及道路两侧绿化工程。
</t>
  </si>
  <si>
    <t xml:space="preserve">
完成部分前期审批手续。
</t>
  </si>
  <si>
    <t xml:space="preserve">
嵩口至德化界段竣工。梧桐至嵩口段竣工。
</t>
  </si>
  <si>
    <t xml:space="preserve">
公路局
</t>
  </si>
  <si>
    <t>国道纵四线葛岭濑下至台口溪尾段公路</t>
  </si>
  <si>
    <t xml:space="preserve">
国道G355永泰葛岭濑下至台口溪尾段公路全长约10.5公里，途经赤壁、溪南、黄埔、台口，路基宽30米，技术等级为一级公路。
</t>
  </si>
  <si>
    <t xml:space="preserve">
完成工可。
</t>
  </si>
  <si>
    <t xml:space="preserve">
完成项目设计报批，争取主线动工建设。
</t>
  </si>
  <si>
    <t>县交通局</t>
  </si>
  <si>
    <t>黄埔大桥及连接线项目</t>
  </si>
  <si>
    <t xml:space="preserve">
总长300米，桥宽24米，双向四车道；北岸连接线S203省道改建，改建全长约800m，道路宽度12m，双向两车道，按三级公路标准设计。
</t>
  </si>
  <si>
    <t>完成项目前期手续</t>
  </si>
  <si>
    <t>县住建局</t>
  </si>
  <si>
    <t>福州洪塘大桥拓宽改建工程</t>
  </si>
  <si>
    <t>仓山区
闽侯县</t>
  </si>
  <si>
    <t>建新、上街</t>
  </si>
  <si>
    <t xml:space="preserve">
全长2.4km，采用双向八车道城市主干道标准，设计速度60km/h，路基宽度为47.5米。
</t>
  </si>
  <si>
    <t xml:space="preserve">
完成工可、初步设计和施工图批复，启动招投标工作。
</t>
  </si>
  <si>
    <t xml:space="preserve">
完成临时栈桥，完成桥梁桩基施工50%。
</t>
  </si>
  <si>
    <t>福州道庆洲过江通道工程</t>
  </si>
  <si>
    <t>仓山区
长乐市</t>
  </si>
  <si>
    <t>城门、营前</t>
  </si>
  <si>
    <t xml:space="preserve">
采用公轨共建方式，全长7.2公里，公轨共线部分约4.4公里，道路工程采用双向六车道城市主干道兼一级公路标准，设计速度60公里/小时。
</t>
  </si>
  <si>
    <t xml:space="preserve">
完成施工图批复并启动施工招投标工作。
</t>
  </si>
  <si>
    <t xml:space="preserve">
完成临时便桥施工，桥梁工程累计完成15%，路基工程累计完成20%。
</t>
  </si>
  <si>
    <t>叶知义
指挥长13705086128</t>
  </si>
  <si>
    <t>唐增健13905917040</t>
  </si>
  <si>
    <t>福州市轨道交通5号线一期工程</t>
  </si>
  <si>
    <t xml:space="preserve">
线路自荆溪新城至福州南站，全长约27.3km，全部地下敷设，线路共设21座车站。
</t>
  </si>
  <si>
    <t>2017-2022</t>
  </si>
  <si>
    <t xml:space="preserve">
10月已完成工可评审工作
12月底勘察设计总承包挂网招标
</t>
  </si>
  <si>
    <t xml:space="preserve">
配合市发改委3月底完成工可批复，完成总体设计评审，完成初步设计评审，第一批未涉及拆迁站点开工建设。
</t>
  </si>
  <si>
    <t>9(第一批开工站点开工建设)</t>
  </si>
  <si>
    <t>1233亩(租、借地总面积约合694.22亩，不含停车位租借地。</t>
  </si>
  <si>
    <t>福州至厦门客运专线（福州段）</t>
  </si>
  <si>
    <t>仓山区、闽侯县、福清市、长乐市</t>
  </si>
  <si>
    <t xml:space="preserve">
自福州南站新建高速场引出，向南经莆田市、泉州市，至厦深铁路厦门北站新建高速场，后沿既有厦深铁路引入漳州站。新建线路长278公里，其中福州段段长约57.23公里。
</t>
  </si>
  <si>
    <t>资本金按50%， 约265.2亿元，福建省承担征地拆迁费用及工作，费用约93.0亿元，由地方包干使用，征地拆迁费用经双方认可后作为地方出资，计入项目股份；其余工程投资资本金为172.2亿元，其中福建省承担39.6亿元，约占工程投资资本金23%，铁路总公司承担132.6亿元，占77%，铁路总公司出资使用铁路建设债券等，地方出资由地方政府自筹解决。</t>
  </si>
  <si>
    <t>项目工可获批。</t>
  </si>
  <si>
    <t>力争开工建设。</t>
  </si>
  <si>
    <t>京福（闽赣）铁路公司</t>
  </si>
  <si>
    <t>徐利锋</t>
  </si>
  <si>
    <t>杨剑（18396191718，
87058962）</t>
  </si>
  <si>
    <t>大帽山风电场</t>
  </si>
  <si>
    <t>城头镇</t>
  </si>
  <si>
    <t xml:space="preserve">
装机容量4万千瓦，拟安装16台2.5兆瓦风力发电机组，新建一座110KV变电站，年发电量1.2亿千瓦时。
</t>
  </si>
  <si>
    <t xml:space="preserve">
完成征交地及清表工作、3.5公里道路填筑工作、升压站开工建设、主要设备招标。
</t>
  </si>
  <si>
    <t xml:space="preserve">
完成升压站建设，道路填筑12公里，12台风机基础浇筑及9台风机吊装工作，首批风机并网发电。
</t>
  </si>
  <si>
    <t>11部分</t>
  </si>
  <si>
    <t>海坛海峡风电场升压站建设</t>
  </si>
  <si>
    <t xml:space="preserve">
项目总用地面积约32亩，总建筑面积约10亩。
</t>
  </si>
  <si>
    <t xml:space="preserve">
完成项目设计、预算及土地预审，待征地核准。
</t>
  </si>
  <si>
    <t xml:space="preserve">
一季度进行项目征地工作；二、三季度抓紧筹建；四季度力争竣工验收。
</t>
  </si>
  <si>
    <t xml:space="preserve">
华电（福建）风电有限公司
</t>
  </si>
  <si>
    <t>翁文峰13959160222</t>
  </si>
  <si>
    <t>叶魁15980299160</t>
  </si>
  <si>
    <t>福清兴化湾海上风电场项目</t>
  </si>
  <si>
    <t xml:space="preserve">
项目共二期。一期（样机试验风场项目）装机容量7.74万千瓦；6.7MW机型3台，6MW机型4台，5MW机型7台，共计14台；年发电量2.07亿千瓦。
二期：装机容量30万千瓦；风机60台；年发电量9.86亿千瓦时。
</t>
  </si>
  <si>
    <t xml:space="preserve">
启动场地回填、地基处理、调度办公大楼和公寓建设等。
</t>
  </si>
  <si>
    <t xml:space="preserve">
一期：一季度取得接入系统审查意见，完成升压站环评、水保批复，二季度完成海洋环评、海域使用论证审查，三季度完成陆上升压站用地预审意见，取得用海预审意见，四季度完成项目核准，项目开工建设。
二期：一季度海缆路由勘测审查，二季度完成海洋环评报告、海域使用论证报告、通航安全论证报告初稿，三季度取得取得升压站环评、水保批复，完成可研报告审查，四季度取得接入系统审查意见，取得升压站用地预审意见。
</t>
  </si>
  <si>
    <t xml:space="preserve">
福清海峡发电有限公司
</t>
  </si>
  <si>
    <t>吴佳辰</t>
  </si>
  <si>
    <t>0591-63189395</t>
  </si>
  <si>
    <t>海坛海峡风电场</t>
  </si>
  <si>
    <t>三山镇
高山镇</t>
  </si>
  <si>
    <t xml:space="preserve">
建设50台6MW海上风力发电机组，总装机300MW。
</t>
  </si>
  <si>
    <t xml:space="preserve">
项目核准。
</t>
  </si>
  <si>
    <t xml:space="preserve">
一季度完成征海及开工准备工作；二季度工程进场及准备施工；三季度海上风机基础开始施工；四季度争取第一台机组安装完成。
</t>
  </si>
  <si>
    <t>卞奇志18705919940</t>
  </si>
  <si>
    <t>大唐新能源闽侯青圃岭风电场</t>
  </si>
  <si>
    <t xml:space="preserve">
青圃岭风电场项目：4.8万千瓦，拟安装2MW的风力发电机组24台,及110kV升压站相关电气一、二次设备
</t>
  </si>
  <si>
    <t xml:space="preserve">
前期手续报批。
</t>
  </si>
  <si>
    <t xml:space="preserve">
一季度办理开工前所需手续；二季度风电场基础开挖；三季度风电场基础开挖50%；四季度风电场基础开挖、风机吊装完成，首台风机并网。
</t>
  </si>
  <si>
    <t>闽清大湖仙风电场项目</t>
  </si>
  <si>
    <t>梅溪镇、云龙乡、三溪乡</t>
  </si>
  <si>
    <t xml:space="preserve">
风电场总用地面积550亩，总装机30MW，建设15台单机2MW级风力发电机组，1座35kV开关站、修建场区道路23公里等基础设施项目。
</t>
  </si>
  <si>
    <t>2017－2018</t>
  </si>
  <si>
    <t xml:space="preserve">
一季度完成风机招标采购、微观选址设计；二季度完成用林手续办理、初步设计、主体施工招标；三季度完成征拆迁，开关站场坪开工，风机基础开始浇筑；四季度开关站土建完成，集电线路及通信工程开工。
</t>
  </si>
  <si>
    <t xml:space="preserve">
华润风电（闽清）有限公司
</t>
  </si>
  <si>
    <t>王辉、总经理、15333610052</t>
  </si>
  <si>
    <t>对接西气东输三线工程闽侯青口—福州天然气门站及配套管线工程</t>
  </si>
  <si>
    <t xml:space="preserve">
建设天然气门站一座，建设规模7万Nm³/h；DN400次高压A天然气管道26Km
</t>
  </si>
  <si>
    <t xml:space="preserve">
已完成预审、林地预审、选址意见书、总平批复、环评批复、水保批复、防洪批复、管线路由批复，取得穿江管线港口管理局意见。
</t>
  </si>
  <si>
    <t xml:space="preserve">
一季度门站用地地面物清点谈判及手续办理，地勘及管线初勘；
二季度地面物清点及赔偿、地勘，办理门站用地农转用手续、完成门站施工图设计，办理管线路由规划审查、林业、水保、环评、防洪等评价报告编制与报批；
三季度门站三通一平施工，管线地勘、审查，施工图设计、审查；
四季度办理门站供地许可，采购管材及主要设备，施工队伍招标及合同签订。
</t>
  </si>
  <si>
    <t xml:space="preserve">
福州华润燃气有限公司
</t>
  </si>
  <si>
    <t>杨立新13905910950</t>
  </si>
  <si>
    <t xml:space="preserve">朱枫15959019880 </t>
  </si>
  <si>
    <t>福州地区2017年220-110千伏新开工输变电工程</t>
  </si>
  <si>
    <t>市区、福清、罗源、连江、永泰、闽清</t>
  </si>
  <si>
    <t xml:space="preserve">
新开工盖山变、赤庴变、半章变、商务变、义序变、洪湾变、茶园变、虎溪变、石门变、赤壁变、鉴江变、池园变及海坛海峡风电场、赤礁风电场送出等输变电工程，开工建设变压器28台,变电容量226.2万千伏安，输电线路523.4公里。
</t>
  </si>
  <si>
    <t xml:space="preserve">
-。
</t>
  </si>
  <si>
    <t xml:space="preserve">
力争部分工程完成基础施工，完成工作的30%。
</t>
  </si>
  <si>
    <t>福州地区2017年农网改造提升工程</t>
  </si>
  <si>
    <t>市区、福清、长乐、闽侯、连江、罗源、永泰、闽清</t>
  </si>
  <si>
    <t xml:space="preserve">
新建35千伏新塘变、岭路变、红星变等工程，新增35千伏变电容量9.04万千伏安，新建线路177.93公里；新建金山变10kV洪塘线等配网工程，新建10千伏线路1668.88公里，新增配变容量71.09万千伏安。
</t>
  </si>
  <si>
    <t xml:space="preserve">
力争农网提升改造工程竣工；部分工程完成设备安装、调试，完成工作的80%。
</t>
  </si>
  <si>
    <t>福州大腹山山地步道</t>
  </si>
  <si>
    <t xml:space="preserve">
建设宽约6米，总长约20公里的登山道系统，西起五凤义井（省军区北侧）科蹄山进入软件园到达大腹山后，分两路建设，一是沿山脊往大腹山西侧建设至洪甘路边，一是沿运盛美之国小区建设连接森林步道梅峰山地公园出口。
</t>
  </si>
  <si>
    <t>2017.8-2019.12</t>
  </si>
  <si>
    <t xml:space="preserve">
前期项目立项，招投标工作。
</t>
  </si>
  <si>
    <t xml:space="preserve">
贯通5公里栈道。
</t>
  </si>
  <si>
    <t>林志强
主  任
13905927030</t>
  </si>
  <si>
    <t>陈兴宇
科  员18120910230</t>
  </si>
  <si>
    <t>光明港公园及休闲步道建设一期</t>
  </si>
  <si>
    <t xml:space="preserve">
打造光明港公园台江段休闲步道（六一路至连江路），长约1.5公里。
</t>
  </si>
  <si>
    <t xml:space="preserve">
进行前期建审工作。
</t>
  </si>
  <si>
    <t xml:space="preserve">
实现竣工。
</t>
  </si>
  <si>
    <t xml:space="preserve">
福州市台江区园林局
</t>
  </si>
  <si>
    <t>夏英13850188783</t>
  </si>
  <si>
    <t>福州市闽江北岸中央商务中心片区路网（二期拆迁部分）</t>
  </si>
  <si>
    <t xml:space="preserve">否 </t>
  </si>
  <si>
    <t xml:space="preserve">
主要修建B、C、I三条规划道路。其中，B路为城市主干道，长度934m，宽度40m，设计时速50km/h；C路和I路为城市次干道，长度分别为535和335m，宽度均为25m，设计时速分别为30km/h和40km/h，三条道路合计长度1.8公里。
</t>
  </si>
  <si>
    <t xml:space="preserve">
前期准备工作。
</t>
  </si>
  <si>
    <t xml:space="preserve">
完成前期工作，开工建设。
</t>
  </si>
  <si>
    <t>苑小明13960881167</t>
  </si>
  <si>
    <t>滨江市民广场（含地下停车场）</t>
  </si>
  <si>
    <t xml:space="preserve">
项目位于上浦路以东，东至西二环路，北起工业路，南至北江滨大道。实际用地面积约87.33亩，总建筑面积10.45万㎡，其中地上建筑面积4.37万㎡，地下建筑面积6.08万㎡。广场地面一层为公共配套服务；二层为室外空间及城市车道；广场地下设停车位1091个。
</t>
  </si>
  <si>
    <t xml:space="preserve">
开展前期准备工作。
</t>
  </si>
  <si>
    <t>李弥淦
15659891747</t>
  </si>
  <si>
    <t>淮安二期、三期项目</t>
  </si>
  <si>
    <t xml:space="preserve">
商品住宅，二期计容建筑面积615904㎡，三期计容建筑面积109580㎡。
</t>
  </si>
  <si>
    <t>2008-2019</t>
  </si>
  <si>
    <t xml:space="preserve">外资独资
</t>
  </si>
  <si>
    <t>其他。</t>
  </si>
  <si>
    <t xml:space="preserve">
动工。
</t>
  </si>
  <si>
    <t xml:space="preserve">
融侨（福州）置业有限公司
</t>
  </si>
  <si>
    <t>郑长胜 0591-86392015</t>
  </si>
  <si>
    <t>李伟 18960702828</t>
  </si>
  <si>
    <t>红庙岭循环经济生态产业园</t>
  </si>
  <si>
    <t xml:space="preserve">晋安区
</t>
  </si>
  <si>
    <t xml:space="preserve">
规划用地总面积为5371亩，将园区分为资源化处理区、管理配套区、生态景观防护区、填埋场功能提升区、预留发展区等五大功能区域。
</t>
  </si>
  <si>
    <t>2017-2025</t>
  </si>
  <si>
    <t xml:space="preserve">
前期规划设计。
</t>
  </si>
  <si>
    <t xml:space="preserve">
计划一、二季度进行规划选址、征迁，设计等前期工作，部分功能区域动工建设，三四季度进行立项、工可等前期工作，部分功能区域动工建设。
</t>
  </si>
  <si>
    <t xml:space="preserve">
福州市红庙岭垃圾综合处理场
</t>
  </si>
  <si>
    <t>张仪13705018939</t>
  </si>
  <si>
    <t>晋安东湖公园</t>
  </si>
  <si>
    <t>鼓山镇
岳峰镇</t>
  </si>
  <si>
    <t xml:space="preserve">
项目北起化工路、南至福新东路，西临后浦路、东至龙安路，总用地面积34.71公顷，其中规划公园面积24.39公顷。
</t>
  </si>
  <si>
    <t xml:space="preserve">
正在进行征收工作。
</t>
  </si>
  <si>
    <t xml:space="preserve">
计划一、二季度进行征迁，设计报批等前期工作，三季度报批工作，四季度开工建设。
</t>
  </si>
  <si>
    <t>程文钊13960960817</t>
  </si>
  <si>
    <t>火车北站周边旧屋区改造项目：铁路文化宫项目文欣苑）</t>
  </si>
  <si>
    <t xml:space="preserve">
铁路文化宫项目：占地35亩，房屋征收面积0.88万㎡，共建筑4栋。
</t>
  </si>
  <si>
    <t xml:space="preserve">2017-2020
</t>
  </si>
  <si>
    <t>22000</t>
  </si>
  <si>
    <t>0</t>
  </si>
  <si>
    <t xml:space="preserve">
取得到施工许可证。
</t>
  </si>
  <si>
    <t>35</t>
  </si>
  <si>
    <t xml:space="preserve">
福建铁路房地产开发有限公司
</t>
  </si>
  <si>
    <t>唐刘明13809551997林奎13706952013</t>
  </si>
  <si>
    <t>唐刘明13809551997    林奎13706952013</t>
  </si>
  <si>
    <t>火车北站周边景观整治工程</t>
  </si>
  <si>
    <t xml:space="preserve">
包括黄金大酒店、蔓哈顿酒店、兴达花园、东浦花园、福州客运段公寓、北站站房、金辉大厦、火车站商贸城、汉庭酒店、龙城广场、丽江宾馆、顺达大厦、汽车北站、南昌铁路局环境监测站、天溢小区、铂晶时代等建筑立面景观整治。
</t>
  </si>
  <si>
    <t xml:space="preserve">
前期准备。
</t>
  </si>
  <si>
    <t xml:space="preserve">
全面完成火车站火车北站周边景观整治工程。
</t>
  </si>
  <si>
    <t xml:space="preserve">
茶园街道办事处
</t>
  </si>
  <si>
    <t>朱福星13960768812</t>
  </si>
  <si>
    <t>刘巧艺
15960184928</t>
  </si>
  <si>
    <t>晋安区湖体建设（井店湖、桂后湖、洋下海绵公园）</t>
  </si>
  <si>
    <t>新店镇
茶园街道</t>
  </si>
  <si>
    <t xml:space="preserve">
井店湖、桂后湖、洋下海绵公园三个湖体建设及绿化景观建设。
</t>
  </si>
  <si>
    <t xml:space="preserve">
前期规划及报批。
</t>
  </si>
  <si>
    <t xml:space="preserve">
全面完成三个湖体建设。
</t>
  </si>
  <si>
    <t>傅木森
13809551120</t>
  </si>
  <si>
    <t>沿山东路改扩建工程一期</t>
  </si>
  <si>
    <t xml:space="preserve">
道路起点接沿山西路与联安路交叉口，自南向北前进，终点接登龙路，设计长度1455.353米，设计宽度16米，等级为城市支路，设计速度为20km/h，项目分期进行。
</t>
  </si>
  <si>
    <t xml:space="preserve">
项目选址意见书、红线图等前期报批工作。
</t>
  </si>
  <si>
    <t xml:space="preserve">
完成立项审批，施工图设计审查，施工监理招标，管线迁改，树木移植，及进场施工。
</t>
  </si>
  <si>
    <t xml:space="preserve">
福州开发区建发公司
</t>
  </si>
  <si>
    <t>倪薛辉13950266676</t>
  </si>
  <si>
    <t>陈忠发13600821410</t>
  </si>
  <si>
    <t>罗星路改造工程</t>
  </si>
  <si>
    <t xml:space="preserve">
工程起于港口路交叉口，向东偏北方向前进，经济安西路等终止于经五路交叉口，道路改造全长3948.929米，改造宽度40米。道路设计等级为城市主干路，设计速度为50km/h。该项目用地规模总计172866.0㎡。分二期。
</t>
  </si>
  <si>
    <t xml:space="preserve">
项目建议书编制完成，项目选址意见书办理完成，用地预审待办理中，工可编制中。
</t>
  </si>
  <si>
    <t>塘坂引水二期工程（马尾段）</t>
  </si>
  <si>
    <t xml:space="preserve">
设计规模为14-10万m³/d，主要为琅岐海峡水厂供水，全线总长度为6.56km。
</t>
  </si>
  <si>
    <t xml:space="preserve">
社稳、地灾、通航论证等咨询合同正签订中,编制工作已展开；浮筒物探测量已完成，修编版可研送审。
</t>
  </si>
  <si>
    <t xml:space="preserve">
完成工程量30%。
</t>
  </si>
  <si>
    <t xml:space="preserve">
琅岐城市建设投资发展有限公司
</t>
  </si>
  <si>
    <t>张林海：13600857359</t>
  </si>
  <si>
    <t>肖璐：13615006478</t>
  </si>
  <si>
    <t>琅岐新水厂</t>
  </si>
  <si>
    <t xml:space="preserve">
幸福水库至净水厂厂区原水管道约730米及规模为日供水5万m³/d净水厂。
</t>
  </si>
  <si>
    <t xml:space="preserve">
完成EPC合同签订、施工监理招标、建设农用地转用；进行总平面规划方案报审和规划许可证申请。
</t>
  </si>
  <si>
    <t xml:space="preserve">
市水务集团
</t>
  </si>
  <si>
    <t>卓敏
13115903877</t>
  </si>
  <si>
    <t>朱峰：13959134549
沈晨：15005917451</t>
  </si>
  <si>
    <t>104国道沿江廊道景观绿化改造工程</t>
  </si>
  <si>
    <t xml:space="preserve">
景观、绿化、给排水等，绿化面积24.15万㎡。
</t>
  </si>
  <si>
    <t>2017-
2017</t>
  </si>
  <si>
    <t xml:space="preserve">
设计方案进行优化，第一标段正进行招投标。
</t>
  </si>
  <si>
    <t xml:space="preserve">
马尾区园林局
</t>
  </si>
  <si>
    <t>林惠端：83687690</t>
  </si>
  <si>
    <t>王巧宁13705943249</t>
  </si>
  <si>
    <t>福建中隧建设工程有限公司办公楼及配套</t>
  </si>
  <si>
    <t>宏路</t>
  </si>
  <si>
    <t xml:space="preserve">
办公楼及宿舍，总建筑面积：46526㎡、地下一层、地上1#楼24层建筑高度80.45m、2#楼29层建筑高度89.4。
</t>
  </si>
  <si>
    <t xml:space="preserve">
一季度完成开工前准备工作；第二季度开工；第三四季度地下室及上部主体工程建设。
</t>
  </si>
  <si>
    <t xml:space="preserve">
福建省中隧建设工程有限公司
</t>
  </si>
  <si>
    <t>张文辉（经理）电话：85371005</t>
  </si>
  <si>
    <t>龙江汽车客运综合枢纽站</t>
  </si>
  <si>
    <t xml:space="preserve">
全站分为五大功能区域：主站房、综合配套服务楼、检验区及管理用房、地下室、室外总体工程（包括停车场、道路、绿化、围墙）。主要建设内容：综合管理房、公交停车场(可停放车辆216辆)、公交首末站(公交线路11条)、保养维修车间、洗车区。
</t>
  </si>
  <si>
    <t xml:space="preserve">
完成勘察及图审，完成施工图编制。
</t>
  </si>
  <si>
    <t xml:space="preserve">
一二季度完成设计施工图审查、预算财审；三季度完成施工、监理招标、进场；四季度主体建设。
</t>
  </si>
  <si>
    <t>总经理：陈心力(0591-85252545
13635231776、61958358@qq.com)</t>
  </si>
  <si>
    <t>计划科：陈少娟（0591-85157257
15959128322、442611026@qq.com）</t>
  </si>
  <si>
    <t>福清市断头路拆迁及道路建设</t>
  </si>
  <si>
    <t xml:space="preserve">
主要建设：福百大道(清廉街-汽专线)、福百大道(汽专线—福长路)、福和大道(清盛大道-清昌大道)、福业大道(清辉街—清盛大道)、福百大道(清廉街-清荣大道)、福百大道(清昌-清荣)、福人大道(清荣-汽专线)、 西环路(福环路—福清侨乡医院)、清泓街(福和大道-西环路)、清泓街(福环路-西环路)、东门河拓宽改造工程、融强路、观音埔安置区周东侧配套路、福玉路（清昌大道—清盛大道）。
</t>
  </si>
  <si>
    <t xml:space="preserve">
一季度完成征地拆迁；二季度拆迁扫尾工作，部分工程量建设；三季度启动部分道路建设；四季度完成年度投资目标。
</t>
  </si>
  <si>
    <t>张群（15806081961）</t>
  </si>
  <si>
    <t>长乐中心客运站</t>
  </si>
  <si>
    <t xml:space="preserve">
用地60亩，建设一级综合性中心客运站。
</t>
  </si>
  <si>
    <t xml:space="preserve">
闽运客运公司
</t>
  </si>
  <si>
    <t>社会？</t>
  </si>
  <si>
    <t>绿化长乐项目</t>
  </si>
  <si>
    <t>长乐市相关乡镇</t>
  </si>
  <si>
    <t xml:space="preserve">
实施长乐境内的公园、河道、道路等绿化工程建设。
</t>
  </si>
  <si>
    <t xml:space="preserve">
一至四季度主体结构建设并部份完成。
</t>
  </si>
  <si>
    <t xml:space="preserve">
长乐市住建局
</t>
  </si>
  <si>
    <t>县道112线铁岭至关中段公路提级改造工程</t>
  </si>
  <si>
    <t>甘蔗街道
荆溪镇</t>
  </si>
  <si>
    <t xml:space="preserve">
路线总长9.27公里，路基宽度20米，设置6座大桥，3座中桥，设计速度40km/h,双向4车道。
</t>
  </si>
  <si>
    <t xml:space="preserve">
工可已审批，正上报用地﹑林地审批，开始钻探。
</t>
  </si>
  <si>
    <t xml:space="preserve">
一季度完成施工、监理招标；二季度完成主线用地审批；三季度完成主线招投标并动工建设；四季度完成总工程量的10%。
</t>
  </si>
  <si>
    <t>林利丁13400569309</t>
  </si>
  <si>
    <t>连江县可门经济开发区污水处理厂尾水排海工程</t>
  </si>
  <si>
    <t xml:space="preserve">
污水处理项目：日处理污水18万吨；①集污部分工程：DN300~DN1800HDPE污水管54.604km；5.0万m³/d规模中途提升泵站一座；②排污部分工程：调节池1座；4万m³/d规模排海泵站1座；DN1000陆上管13425m；③隧道5.2km及连接线工程；④过渡期尾水排放管道。
</t>
  </si>
  <si>
    <t xml:space="preserve">
进行用海、项目环评等前期工作，过渡期排污管道已基本完成。湾内排海设计及施工，湾外排海管道及隧道正在设计。
</t>
  </si>
  <si>
    <t xml:space="preserve">
一季度完成湾内排海施工；二季度完成湾外前期用海、项目环评等工作；三、四季进行湾外项目设计、勘察、预算、审计等工作。
</t>
  </si>
  <si>
    <t xml:space="preserve">
连江可门港建设发展有限公司
</t>
  </si>
  <si>
    <t>俞传华26464833</t>
  </si>
  <si>
    <t>雷卫国26464833</t>
  </si>
  <si>
    <t>溪利片区道路工程、道路附属边坡工程及区内排水工程一期</t>
  </si>
  <si>
    <t xml:space="preserve">
道路工程：新建溪利东路、溪利西路、横九路、横十路等四条市政道路和扩建贵康路工程，道路里程合计5256m。附属边坡工程：溪利溪西路土方修边坡34270㎡，溪利溪西路肋柱、梁、锚杆支护34270㎡，溪利溪西路绿化及种植土25700㎡。河道及人工湖建设面积为40213.76㎡。
</t>
  </si>
  <si>
    <t>国有</t>
  </si>
  <si>
    <t xml:space="preserve">
完成项目规划设计，用林、用地报批等前期工作。
</t>
  </si>
  <si>
    <t xml:space="preserve">
一、二季度完成土地征迁、施工招标、建设贵康路扩建工程等道路；三季度建设道附属边坡工程；四季度排水工程建设。
</t>
  </si>
  <si>
    <t>张道连</t>
  </si>
  <si>
    <t>连江西北经济区基础设施配套项目</t>
  </si>
  <si>
    <t>丹阳镇、东湖镇</t>
  </si>
  <si>
    <t xml:space="preserve">
总规划用地面积3.5万亩，建设园区主干道、次干道及支路8条，总公里数27公里，其中三条道路10公里按照2级市政公路标准建设，建设一座日供2.5万吨规模自来水厂、一座规模为5万立方每日污水处理厂，铺设3.5公里污水管网，建设220千伏变电站一座，按防洪标准20年一遇、排涝标准10年一遇标准政治建设河道7条等基础设施配套项目，平整土地7500亩。
</t>
  </si>
  <si>
    <t xml:space="preserve">
完成洋门至桂林（桂林段）公路路基土石方工程10%；完成污水、供水工程初步方案。
</t>
  </si>
  <si>
    <t xml:space="preserve">
一季度开工建设，并完成的丹江大道路基土石方工程；二季度完成一期污水管道工程；三季度完成一期燃气管道工程；四季度完成瑞龟变电站建设并投用。
</t>
  </si>
  <si>
    <t>黄成章    13509387844</t>
  </si>
  <si>
    <t>梁国辉15980135163</t>
  </si>
  <si>
    <t>罗源城区道路及排水系统工程</t>
  </si>
  <si>
    <t xml:space="preserve">
建设城区东大路至东外路改造、西二环排水箱涵、罗中路拓宽改造及城区排水系统整治工程。
</t>
  </si>
  <si>
    <t xml:space="preserve">
开展可行性研究报告编制
</t>
  </si>
  <si>
    <t xml:space="preserve">
一季度完成可研编制，开展PPP实施方案工作；二季度完成PPP招标；三季度签订PPP项目合同，开展施工图设计；四季度开工，进行道路基础及排水系统开挖施工。
</t>
  </si>
  <si>
    <t xml:space="preserve">
罗源县城市建设发展有限公司
</t>
  </si>
  <si>
    <t>陈家华13960966919</t>
  </si>
  <si>
    <t>张谋根13960896718</t>
  </si>
  <si>
    <t>罗源南溪、起步溪截污工程</t>
  </si>
  <si>
    <t>凤山镇
起步镇</t>
  </si>
  <si>
    <t xml:space="preserve">
建设南溪、起步溪截污干管等。
</t>
  </si>
  <si>
    <t xml:space="preserve">
一季度完成可研编制，开展PPP实施方案工作；二季度完成PPP招标；三季度签订PPP项目合同，完成施工图设计并开工；四季度完成南溪截污管网建设。
</t>
  </si>
  <si>
    <t>罗源县罗中路改造扩建工程</t>
  </si>
  <si>
    <t xml:space="preserve">
改扩建罗中路792米，项目沿旧路拓宽改造，按城市主干道标准建设，主要工程为道路地下雨污水管线、架空缆线下地、混凝土路面、沿线里面修复、路灯照明、人行道树等配套设施。
</t>
  </si>
  <si>
    <t xml:space="preserve">
可行性研究报告编制、环评、水保、初步设计方案完成。
</t>
  </si>
  <si>
    <t xml:space="preserve">
一季度完成可研审批；二季度完成PPP招标；三季度签订PPP项目合同，开展施工图设计；四季度开工，进行道路基础施工。
</t>
  </si>
  <si>
    <t>罗源污水处理厂及配套管网工程</t>
  </si>
  <si>
    <t>凤山镇
松山镇</t>
  </si>
  <si>
    <t xml:space="preserve">
建设选屿污水处理厂，近期2万吨/日，先期1万吨/日，配套管网24.75公里；建设开发区北片污水管网及提升泵站工程1.5万吨，管网1.77公里。
</t>
  </si>
  <si>
    <t xml:space="preserve">
一季度完成可研编制，开展PPP实施方案工作；二季度完成PPP招标；三季度签订PPP项目合同，开展施工图设计；四季度开工，进行开发区北工业区污水管网开挖施工。
</t>
  </si>
  <si>
    <t>罗源县城北排水改造工程</t>
  </si>
  <si>
    <t xml:space="preserve">
沿东大路、府前街、东外路南段设置雨水箱涵，收集对应流域雨水，最终接入余家塘排涝站。
</t>
  </si>
  <si>
    <t xml:space="preserve">
一季度完成可研编制，开展PPP实施方案工作；二季度完成PPP招标；三季度签订PPP项目合同，开展施工图设计；四季度开工，进行排水系统开挖施工。
</t>
  </si>
  <si>
    <t>罗源城乡环卫一体化项目</t>
  </si>
  <si>
    <t>松山镇
西兰乡
洪洋乡</t>
  </si>
  <si>
    <t xml:space="preserve">
建设环卫清扫保洁和新建2座100t/d,改造2座80t/d生活垃圾转运站，保洁面积165.1万m；建设1座静脉工业园，一期规模300T及西兰乡、洪洋乡污水处理站及配套管网工程，500T/日。
</t>
  </si>
  <si>
    <t xml:space="preserve">
完成可研。
</t>
  </si>
  <si>
    <t xml:space="preserve">
一至三季度完成可研审批、PPP招标合同签订、初设审批、施工图设计等前期工作；四季度开工建设。
</t>
  </si>
  <si>
    <t>永泰县东部新城污水处理厂（一期）及配套管网工程</t>
  </si>
  <si>
    <t xml:space="preserve">
总规模3.0万m³/d，其中一期建设规模为1.0万m³/d，污水管道工程按远期3.0万m³/d规模设计，约59.735公里。
</t>
  </si>
  <si>
    <t xml:space="preserve">
厂区内土石方平整工程正在施工。配套污水管网部分施工单位已进场施工。
</t>
  </si>
  <si>
    <t xml:space="preserve">
海峡水务公司
</t>
  </si>
  <si>
    <t>林义成13950218733</t>
  </si>
  <si>
    <t>江厝西路延伸段</t>
  </si>
  <si>
    <t xml:space="preserve">
道路全长927米，规划宽度26米，其中隧道暗洞308米，明挖376米。
</t>
  </si>
  <si>
    <t xml:space="preserve">
项目部已成立，已完成测量交桩，未交地未施工。
</t>
  </si>
  <si>
    <t xml:space="preserve">
一季度完成交地工作；二季度动工建设，完成隧道开挖45米，明洞段清表，便道修建；三季度完成隧道开挖100米，明洞段开挖150米；四季度完成隧道开挖100米，明洞段开挖150米。
</t>
  </si>
  <si>
    <t>华林高架跨站东路工程</t>
  </si>
  <si>
    <t xml:space="preserve">
改造道路长度736米，宽度为现状二环路两侧建筑边线之间。改建桥梁长度564米，宽度16.5米。
</t>
  </si>
  <si>
    <t xml:space="preserve">
完成施工便道及交通导改工作80%。
</t>
  </si>
  <si>
    <t xml:space="preserve">
一季度完成桩基60%。二季度完成全部桩基施工，上部结构完成70%。三季度完成全部上部结构，桥面系完成30%。四季度完成桥梁建设、辅路恢复工作，开放交通。
</t>
  </si>
  <si>
    <t>黄美峰15880066559</t>
  </si>
  <si>
    <t>福州尤溪洲大桥北桥头互通立交改造工程</t>
  </si>
  <si>
    <t xml:space="preserve">
增设两条左转机动车匝道、三座非机动车与人行桥互通天桥。立交改造占地5.2公顷，道路改造面积约38460㎡，桥梁面积为14716㎡，绿化面积为30895㎡。工程内容包括道路、桥梁、交通、给排水、照明电力、景观绿化等。
</t>
  </si>
  <si>
    <t xml:space="preserve">
该项目已经完成项目建议书并出具立项初审意见、项目可研编制。设计方案已确定，报送调整。前期管线摸底已完成。项目环评文本编制完成。
</t>
  </si>
  <si>
    <t xml:space="preserve">
一季度基本完成111根桩基施工；二季度完成下部结构、50%钢箱梁预制；三季度完成全部匝道现浇预应力箱梁、非机动及人行天桥、剩余钢箱梁预制；四季度完成匝道拼装，桥面系施工，实现通车。
</t>
  </si>
  <si>
    <t>苑晓明，13960881167</t>
  </si>
  <si>
    <t>闽江北岸中央商务区周边市政规划道路</t>
  </si>
  <si>
    <t xml:space="preserve">
主要修建B、C、I 三条规划道路。其中，B路为城市主干道，长度934m，宽度40 米，设计时速50km/h；C路和I路为城市次干道，长度分别为535和335m，宽度均为25m，设计时速分别为30km/h和40km/h，三条道路合计长度1.8公里。项目主要建设内容包括：道路、给排水、综合管线、电气及照明、绿化、交通及安全设施等工程。
</t>
  </si>
  <si>
    <t>前期工作。</t>
  </si>
  <si>
    <t xml:space="preserve">
1、B路（除地铁段）基本建成通车；
2、C、I路根据拆迁进度，随时进场动建。
</t>
  </si>
  <si>
    <t>陈新旭 13805013307</t>
  </si>
  <si>
    <t xml:space="preserve">苑晓明，13960881167
</t>
  </si>
  <si>
    <t>海绵城市示范城市建设打样项目</t>
  </si>
  <si>
    <t xml:space="preserve">仓山区、晋安区
</t>
  </si>
  <si>
    <t xml:space="preserve">
潘墩新城、胪雷新城、会展岛海绵化改造、牛港山海绵山地公园、晋安中轴公园和凤坂一支河、中央大道等不同类型的海绵城市示范城市建设打样项目
</t>
  </si>
  <si>
    <t xml:space="preserve">
会展岛海绵化改造项目已完成设计，施工、监理招标等工作；牛港山海绵山地公园续建、胪雷新城正在施工中；潘墩新城、中央大道等项目已完成设计；晋安中轴公园和凤坂一支河正在进行设计。
</t>
  </si>
  <si>
    <t xml:space="preserve">
会展岛海绵化改造项目、胪雷新城、中央大道等项目年内完工，潘墩新城、晋安中轴公园和凤坂一支河项目部分完工。
</t>
  </si>
  <si>
    <t xml:space="preserve">
市城乡建总、福州新区开发集团、市建发集团
</t>
  </si>
  <si>
    <t>福州城区亮化提升改造项目</t>
  </si>
  <si>
    <t xml:space="preserve">
正在准备招投标前期工作
</t>
  </si>
  <si>
    <t xml:space="preserve">
正在准备招投标前期工作，计划3月底前开工，5月底前竣工
</t>
  </si>
  <si>
    <t xml:space="preserve">
市建委、市城管委、市政建设开发公司、市园林局、鼓楼、台江、仓山区政府
</t>
  </si>
  <si>
    <t>陈漠诚、朱训志、梁栋、孙利、</t>
  </si>
  <si>
    <t>福州二环五四路口改造工程</t>
  </si>
  <si>
    <t xml:space="preserve">
项目位于福州市区北侧，西起龙腰高架（二环跨福飞北路高架桥）终点，东至斗门高架桥（二环跨华林路高架桥），南起二环五四路交叉口，北至新店互通。
</t>
  </si>
  <si>
    <t xml:space="preserve">
已完成项目建议书批复。
</t>
  </si>
  <si>
    <t xml:space="preserve">
一季度完成桩基80根施工；二季度完成下部结构；三季度完成全部匝道现浇预应力箱梁；四季度完成匝道拼装，桥面系施工，实现通车。
</t>
  </si>
  <si>
    <t>福州市连潘凤坂片区路网工程(前屿西路)</t>
  </si>
  <si>
    <t xml:space="preserve">
项目为城市次干路，起点始于连江中路，终点止于前横路，道路全长1389.13米，规划道路红线宽42米，设计车速为40kmh。修建内容含道路工程、桥梁工程、交通工程、管线工程及绿化工程。
</t>
  </si>
  <si>
    <t xml:space="preserve">
已完成施工图图审工作，正进行工程清单与控制价评审工作。
</t>
  </si>
  <si>
    <t xml:space="preserve">
一季度完成施工前准备工作，完成项目搭建工作及施工变申请等准备工作；二季度完成已交地部分基坑支护工作；三季度完成基坑开挖管廊建设；四季度完成管廊上部路基建设。
</t>
  </si>
  <si>
    <t>西凤路</t>
  </si>
  <si>
    <t xml:space="preserve">
项目道路红线宽度为16-40米，道路全长3500米。建设内容包括道路工程、排水工程、桥梁工程、照明工程等附属工程。
</t>
  </si>
  <si>
    <t xml:space="preserve">
前期立项手续已完成，正在进行招投标工作。
</t>
  </si>
  <si>
    <t xml:space="preserve">
一季度开展土地征收工作；二季度施工单位进场施工；三季度完成雨污水管道工程总量20%；四季度完成道路工程量10%。
</t>
  </si>
  <si>
    <t>沙智鹏，13950433170</t>
  </si>
  <si>
    <t>福泉高速公路连接线拓宽改造工程A段</t>
  </si>
  <si>
    <t xml:space="preserve">
规划红线宽度100米，主线总长3514米，辅道总长3641米。主路等级为城市快速路，辅路为城市次干路。道路设计时速主路为80公里小时，辅路为40公里小时。
</t>
  </si>
  <si>
    <t xml:space="preserve">
完成工程招投标工作并进场，启动部分拆迁交地工作。
</t>
  </si>
  <si>
    <t xml:space="preserve">
一季度组织施工单位开展进场施工准备并启动拆迁；二季度进场开始施工，完成交地拆迁10%；三季度完成拆迁交地至15%，完成管线施工5%；四季度完成拆迁交地至35%，管线施工至15%，路基10%；桥梁桩基完成10%。
</t>
  </si>
  <si>
    <t>陈伟13358282211</t>
  </si>
  <si>
    <t>福州市东南区水厂工艺改造工程</t>
  </si>
  <si>
    <t>鳌峰路13号</t>
  </si>
  <si>
    <t xml:space="preserve">
本项目工程规模15万m³/d，内容包括预臭氧接触池1座、高密度澄清池1座、翻板滤池1座、清水池两座、加药间1座、生产综合大楼1栋。生产综合大楼主要功能包含：净水厂配套的管理用房、生活设施用房、辅助设施用房。预留用于超滤处理构筑物、智慧水务等远期建设空间。并集合国家级水质监测中心、水务调度中心、便民服务办事大厅、管网维护、抢修等功能。
</t>
  </si>
  <si>
    <t xml:space="preserve">
完成管道迁改工程。
</t>
  </si>
  <si>
    <t xml:space="preserve">
一、二季度完成前期招标工作；三季度进场施工；四季度完成旧有构筑物拆除，桩基进场。
。
</t>
  </si>
  <si>
    <t>洋里污水厂一、二、三期提标改造</t>
  </si>
  <si>
    <t xml:space="preserve">
污水处理项目：该工程将40万吨日污水出水水质由一级B提升至一级A。
</t>
  </si>
  <si>
    <t xml:space="preserve">
7月6日取得福州市晋安区发展改革和科技局项目核准批复：榕晋发改科技基【2016】19号。
</t>
  </si>
  <si>
    <t xml:space="preserve">
一、二季度完成项目招标工作；三季度施工单位进场；四季度完成该项目基础施工及土建主体结构20%。
</t>
  </si>
  <si>
    <t xml:space="preserve">
福建海峡环保有限公司
</t>
  </si>
  <si>
    <t>卓贤文总经理13559165577</t>
  </si>
  <si>
    <t>林威 部门经理15060677855</t>
  </si>
  <si>
    <t>义北路北段（三环路-西庄路段）道路工程</t>
  </si>
  <si>
    <t>新店镇、五凤街道</t>
  </si>
  <si>
    <t xml:space="preserve">
主线长2932米，宽40米，新增义井互通一座，增设跨福飞路匝道桥。建设内容包含：道路、桥梁、综合管道、绿化工程、路灯照明等。
</t>
  </si>
  <si>
    <t>完成项目建议书审批。</t>
  </si>
  <si>
    <t>完成建设方案调整，完成工可文本编制，待评审。</t>
  </si>
  <si>
    <t>约300亩</t>
  </si>
  <si>
    <t xml:space="preserve">
市市政建设开发有限公司
</t>
  </si>
  <si>
    <t>江帆，总经理13950329266</t>
  </si>
  <si>
    <t>蒋启忠，部门分管经理18559980798</t>
  </si>
  <si>
    <t>天马佳园安置房东西侧和中间道路</t>
  </si>
  <si>
    <t>城市支路，设计全长440.917米，本次修建长度369.133米，道路红线24米。天马佳园安置房西侧和中间道路：西侧道路为城市次干道，218米，规划宽度35米，中间道路为城市支路，171米，规划宽度为24米。</t>
  </si>
  <si>
    <t xml:space="preserve">
东侧：完成挂标。征地完成分寸分类，征地权属告知。正在办理农民社保。
西侧和中间：完成挂标，土地已经是纯国有，等待统建办完成报批。
</t>
  </si>
  <si>
    <t>福州市市政建设开发有限公司</t>
  </si>
  <si>
    <t>福州市仓山三江口中心片区水系综合治理PPP项目（包七）</t>
  </si>
  <si>
    <t xml:space="preserve">
清富河（长3528米，宽15米）、马杭洲河（长2477米，宽50~80米）、燕浦河及燕浦支河（长2911.27米，宽10~15米）、梁厝河（长1022米，宽50米）
</t>
  </si>
  <si>
    <t>政府出资人与社会投资人代表共同筹集</t>
  </si>
  <si>
    <t xml:space="preserve">
完成项目32%。
</t>
  </si>
  <si>
    <t>1（燕浦河及燕浦支河）</t>
  </si>
  <si>
    <t>约32.7公顷</t>
  </si>
  <si>
    <t>吴正颜总经理38720988</t>
  </si>
  <si>
    <t>陈华副总经理38723208</t>
  </si>
  <si>
    <t>福州市仓山会展中心片区水系综合治理PPP项目（包六）</t>
  </si>
  <si>
    <t xml:space="preserve">
潘敦河（长4280m，宽18~30m）、牛浦河（长1610m，宽12~30m）、连坂河（长1492m，宽9~16m）、林浦河（长1507m，宽15~20m）、胪雷河（长5140m，宽30m）、螺城河（长3500m，宽15~30m）、石边河（长2278m，宽20m）、浚边河（长1342m，宽20m）、城门溪（长507m，宽12m）、罗洲河（长3811m）
</t>
  </si>
  <si>
    <t xml:space="preserve">
完成项目35%。
</t>
  </si>
  <si>
    <t>约55.8公顷</t>
  </si>
  <si>
    <t>福州市火车南站中央大道道路工程</t>
  </si>
  <si>
    <t xml:space="preserve">
中央大道：次干道、1.021公里、4个车道、设计时速40公里；纵三路接线：次干道、0.207公里、4个车道、设计时速40公里；纵四路接线：支路、0.137公里、2个车道、设计时速30公里；环站新城5#地连接线：支路、0.195公里、2个车道、设计时速30公里等。
</t>
  </si>
  <si>
    <t>总投资
(50291.75万元)
建安投资（18235.38万元）</t>
  </si>
  <si>
    <t xml:space="preserve">
9月完成可研文本编制；11月完成立项批复；12月底完成施工招标并组织进场施工。
</t>
  </si>
  <si>
    <t xml:space="preserve">
计划10月完成项目建设。
</t>
  </si>
  <si>
    <t>林涛、董事长、0591-38720933</t>
  </si>
  <si>
    <t>福州市红庙岭垃圾焚烧发电厂三期工程</t>
  </si>
  <si>
    <t>新店镇红庙岭</t>
  </si>
  <si>
    <t xml:space="preserve">
垃圾处理项目：日处理垃圾1200吨、新建2条600吨/日焚烧炉生产线及2台12MW凝汽式汽轮发电机组。主要建设内容：垃圾接收及储存系统、垃圾焚烧系统、余热回收系统、汽轮发电系统、烟气净化系统、倒班楼、检修车间、备品仓库及其它配套公用工程。
</t>
  </si>
  <si>
    <t xml:space="preserve">
已完成工程可行性研究报告，正在编制环境影响评估报告、项目申请报告。市规划局已出具该项目选址工作红线图。配套三通一平工程已完成工可报告、地质勘查报告、水土保持报告、规划选址论证、环评、林业可研和初步设计等前期工作。
</t>
  </si>
  <si>
    <t xml:space="preserve">
1、完成选址、征地、环评、立项等工作；2、建审；3、招投标（勘察设计、施工、监理）；4、开工;5、完成项目三通一平建设工作。
</t>
  </si>
  <si>
    <t xml:space="preserve">
福建保罗环保能源有限公司
、红庙岭垃圾综合处理场</t>
  </si>
  <si>
    <t>黄国华         职务：副总     电话：      0591-87910560      手机：13705911257</t>
  </si>
  <si>
    <t>郑飞           职务：外联  
电话：       0591-87910560  手机：15980271935</t>
  </si>
  <si>
    <t>市城管委</t>
  </si>
  <si>
    <t>林坦</t>
  </si>
  <si>
    <t>福州市餐厨垃圾废弃物综合利用项目</t>
  </si>
  <si>
    <t xml:space="preserve">
一期建设规模为收运及处置餐厨垃圾250吨/日和废弃油脂25吨/日，二期续建规模为收运及处置餐厨垃圾250吨/日和废弃油脂25吨/日。
</t>
  </si>
  <si>
    <t>2017-2018.6</t>
  </si>
  <si>
    <t xml:space="preserve">
已完成工程可行性研究报告和水土保持报告的编制和评审工作。初步勘测工作。正在编制地质灾害、社会稳定、林业可研、环评等前期设计工作。已完成了项目实施方案、物有所值评价论证和财政承受能力论证的编制工作，并通过了“两论”评审会。土规修改工作已完成，听证会已通过。土地预审公示已结束，已将项目实施方案报请市政府审议，待审议通过后开展项目PPP招标工作。
</t>
  </si>
  <si>
    <t xml:space="preserve">
4月底前完成项目前期各项工作，上半年完成项目配套“三通一平”建设，主体工程计划于7月开工建设。
</t>
  </si>
  <si>
    <t xml:space="preserve">
红庙岭垃圾综合处理场
</t>
  </si>
  <si>
    <t>郑炎斌      职务：场长
电话：87951568
手机：13705056313</t>
  </si>
  <si>
    <t>陈楚
职务：外联
电话：87957917
手机：
13665041827</t>
  </si>
  <si>
    <t>福州市危险废弃物处置项目</t>
  </si>
  <si>
    <t xml:space="preserve">
主要工程内容包括危险废物收集运输和暂存系统、焚烧系统、固化系统等主体生产设施、安全填埋场和辅助配套公用工程设施。
</t>
  </si>
  <si>
    <t xml:space="preserve">
已完成项目规划选址和工程可行性研究报告，选定了咨询单位福建国信招标集团公司。
</t>
  </si>
  <si>
    <t xml:space="preserve">
1、完成选址、征地、环评、立项等工作；2、建审；3、招投标（勘察设计、施工、监理）4、开工。
</t>
  </si>
  <si>
    <t>蓝海天网卫星导航及船联网项目</t>
  </si>
  <si>
    <t xml:space="preserve">
规划一期投资5000万元，用于筹建和平台开发，2017年船舶管理平台、电子支付平台同时上线，实现安装联网船只5万艘，硬件及服务营收5亿元目标。二期、三期由项目盈利投入，进一步拓展完善平台功能，扩大覆盖范围，2020年前达到业务全球化，营收近百亿的战略目标。
</t>
  </si>
  <si>
    <t>2017.06-2022.12</t>
  </si>
  <si>
    <t xml:space="preserve">
全面完成第一期平台上线。
</t>
  </si>
  <si>
    <t>蓝海天网科技有限公司</t>
  </si>
  <si>
    <t>李荣平
经  理
15959043505</t>
  </si>
  <si>
    <t>中国铁塔公司基站建设</t>
  </si>
  <si>
    <t xml:space="preserve">
建立基站。
</t>
  </si>
  <si>
    <t>2017.3-2017.12</t>
  </si>
  <si>
    <t xml:space="preserve">
办理前期手续。
</t>
  </si>
  <si>
    <t xml:space="preserve">
完成基站建设。
</t>
  </si>
  <si>
    <t xml:space="preserve">
中国铁塔股份有限福建分公司
</t>
  </si>
  <si>
    <t>官  虹
15806069375</t>
  </si>
  <si>
    <t>福建机电大厦工程</t>
  </si>
  <si>
    <t xml:space="preserve">
占地面积1632.6㎡。总建筑面积30542㎡，总建筑高度99.95米，地上25层，地下三层。集军工武器装备研发、智能武器（导弹）研发及民爆、化工、设计等于一体的科研、技术服务业务大楼项目。
</t>
  </si>
  <si>
    <t xml:space="preserve">
前期报批。
</t>
  </si>
  <si>
    <t>4618.8平方米</t>
  </si>
  <si>
    <t xml:space="preserve">
福建省机电（控股）有限责任公司
</t>
  </si>
  <si>
    <t>邓炳文        0591-87619916</t>
  </si>
  <si>
    <t>杨鹏            代建项目经理         13860601573</t>
  </si>
  <si>
    <t>福建福君基因生物科技有限公司二代高通量基因检测医学检验所项目</t>
  </si>
  <si>
    <t xml:space="preserve">
建筑面积2800㎡，引进全球顶尖的高通量基因检测技术平台核心技术、服务支持和大数据分析工具，开展基因检测技术服务与科研活动，为国内医疗机构及一般消费者提供国际一流水准的基因诊断服务。
</t>
  </si>
  <si>
    <t xml:space="preserve">
主体工程施工及设备引进。
</t>
  </si>
  <si>
    <t xml:space="preserve">
福建福君基因生物科技有限公司
</t>
  </si>
  <si>
    <t>魏宪书。法定代表人、总经理。固话62753668，传真62753680。手机13665008888，email：wxshu@fulgent.com.cn</t>
  </si>
  <si>
    <t>陈志伟，总经办，固话62753669，传真62753680。手机13615030828，email：chenzhiwei@fulgent.com.cn</t>
  </si>
  <si>
    <t>晋安福兴经济开发区钢材市场及周边614亩地块</t>
  </si>
  <si>
    <t xml:space="preserve">
位于前横路以东、河滨路以西、化工路以南、湖塘路两侧（湖塘路南侧约31亩南方钢材市场土地），总占地面积约645亩，房屋征收面积约23.2万㎡，含C1等分区块项目建设。
</t>
  </si>
  <si>
    <t xml:space="preserve">
1、中轻集团完成交地。
2、农工商集团签订补偿协议。
3、鳝溪农场签订征收及收储协议。
</t>
  </si>
  <si>
    <t xml:space="preserve">
部分地块完成交地并动工建设。
</t>
  </si>
  <si>
    <t xml:space="preserve">
晋安区建设中心
</t>
  </si>
  <si>
    <t>林友
13705086962</t>
  </si>
  <si>
    <t>科立视三期</t>
  </si>
  <si>
    <t xml:space="preserve">
建筑面积5.3万㎡，新建厂房及配套设施，购置生产、加工设备（其中进口设备90台套），建设2条触控屏盖板生产线，年产量5600万片触控显示屏盖板（以14寸计）。
</t>
  </si>
  <si>
    <t xml:space="preserve">
项目前期准备，进行生产设备采购考察。
</t>
  </si>
  <si>
    <t xml:space="preserve">
完成部分设备采购，开始一条生产线安装。
</t>
  </si>
  <si>
    <t>飞毛腿高能量密度新能源汽车（电动）动力电池组（一期）</t>
  </si>
  <si>
    <t xml:space="preserve">
租赁厂房5万㎡，购置生产及检测设备，建设动力电池组生产线、实验室、综合测试中心。
</t>
  </si>
  <si>
    <t xml:space="preserve">
前期报批手续。
</t>
  </si>
  <si>
    <t xml:space="preserve">
争取年底前动工。
</t>
  </si>
  <si>
    <t xml:space="preserve">
福建飞毛腿动力科技有限公司
</t>
  </si>
  <si>
    <t>罗颖13600887217</t>
  </si>
  <si>
    <t>智能支付研发中心项目</t>
  </si>
  <si>
    <t xml:space="preserve">
通过改造研发场所11364㎡，购置NFC测试设备、ICT自动化测试工装机械臂、通信综合测试仪、3D打印机等设备，用于标准POS更新换代、智能POS完善升级、MPOS持续推新以及新兴支付技术与产品的研发。
</t>
  </si>
  <si>
    <t xml:space="preserve">
可研阶段。
</t>
  </si>
  <si>
    <t xml:space="preserve">
厂房改造完成，设备开始购买。
</t>
  </si>
  <si>
    <t xml:space="preserve">
福建新大陆电脑股份有限公司
</t>
  </si>
  <si>
    <t>刘彬希18065131042</t>
  </si>
  <si>
    <t>福清元洪国际食品园</t>
  </si>
  <si>
    <t xml:space="preserve">
项目一期：总建筑面积295900㎡，完成项目填方工程及六条配套道路，总长约4.03公里及一栋宿舍楼、一座仓库、10栋厂房。
项目二期：冷链物流项目总建筑面积328200㎡，仓库仓储项目总建筑面积228200㎡，零售项目总建筑面积209200㎡，食品制造项目总建筑面积300200㎡，水产品加工项目总建筑面积258200㎡。
</t>
  </si>
  <si>
    <t xml:space="preserve">
项目一期：一季度完成部分填方，二、三季度完成填方，启动路网建设；四季度部分项目动工。
项目二期一季度委托项目工可、海洋环评编制、海域使用权论证设计工作；二季度完成项目工可编制、评审、立项；三季度完成项目海洋环评编制、评审及海域使用权论证；四季度开展海域招拍挂前期工作。
</t>
  </si>
  <si>
    <t xml:space="preserve">
福清市港城建设开发有限公司
</t>
  </si>
  <si>
    <t>林 炜13906921647</t>
  </si>
  <si>
    <t>恒润管道项目</t>
  </si>
  <si>
    <t xml:space="preserve">
总用地面积125亩，一期建设用地88亩，总建筑面积45000㎡，建成厂房一座（280X72），一座试验车间（五层）。
</t>
  </si>
  <si>
    <t xml:space="preserve">2017-2018  </t>
  </si>
  <si>
    <t xml:space="preserve">
正在开展前期筹备工作。
</t>
  </si>
  <si>
    <t xml:space="preserve">
一季度一期主体建设报批，二季度一期工程建设用地平整，三季度一期部分主体建设；四季度完成生产车间主体建设。
</t>
  </si>
  <si>
    <t xml:space="preserve">
福建恒润集团有限公司
</t>
  </si>
  <si>
    <t>韩继明副总经理   13623370018</t>
  </si>
  <si>
    <t>小 窦 18631820695</t>
  </si>
  <si>
    <t>福能集团大型煤气化项目</t>
  </si>
  <si>
    <t xml:space="preserve">
新建60万吨/年煤制气装置，并收购耀隆化工现有煤制气装置。销售收入30亿元/年，利税7亿元/年。用地650亩。
</t>
  </si>
  <si>
    <t xml:space="preserve">
10、其他</t>
  </si>
  <si>
    <t xml:space="preserve">
福建省石化集团与耀隆化工（先由耀隆化工代表天辰公司）已签订合作协议，合资公司已注册。项目可研正在修编定稿，安评、环评已委托编制，项目用地详勘已完成招标，目前正在做初勘；社会稳定风险分析及评估、节能评估已经开始招投标。
</t>
  </si>
  <si>
    <t xml:space="preserve">
在征交地完成后：一季度完成填方、地质勘探；二季度完成项目立项、总平图设计、建设用地规划许可；三季度完成安评、环评、办理建设工程规划许可、建设工程施工许可；四季度签订项目总承包合同，完成施工设计和设备招标。
</t>
  </si>
  <si>
    <t xml:space="preserve">
福建省能源集团有限公司、中国天辰工程有限公司、福州耀隆化工集团公司
</t>
  </si>
  <si>
    <t>苏光华15280034960</t>
  </si>
  <si>
    <t>福清危险废物综合利用处置中心项目</t>
  </si>
  <si>
    <t>江
阴
工
业
区</t>
  </si>
  <si>
    <t xml:space="preserve">
新增建筑面积16032㎡，年处理11.1万吨危险废物，新建生产车间6栋，仓库一间，罐区4个及生产生活配套设施等。
</t>
  </si>
  <si>
    <t xml:space="preserve">
完成项目核准、总平、环评及安评，现场开展土地平整及厂区道路路基建设施工。
</t>
  </si>
  <si>
    <t xml:space="preserve">
一季度项目开工及基础完工，二季度土建完工，三季度设备安装完成，四季度设备调试运行。
</t>
  </si>
  <si>
    <t xml:space="preserve">
福州万泉塑业有限公司
</t>
  </si>
  <si>
    <t>周文辉15880191885</t>
  </si>
  <si>
    <t>周金安13511008999</t>
  </si>
  <si>
    <t>冠城瑞闽动力锂电池生产项目</t>
  </si>
  <si>
    <t xml:space="preserve">
项目通过购买盘活原有工业用地79005㎡、原有工业房产30535.28㎡，新建厂房及配套88055.24㎡，引进涂布机、辊压机、叠片机等设备4098台/套，建设动力电池自动化生产线、电池系统组装线，技术达到国内领先，建成年产新能源汽车动力电池组5.6GWH动力锂离子电池。
</t>
  </si>
  <si>
    <t xml:space="preserve">
厂房改造完成和设备到货。
</t>
  </si>
  <si>
    <t>一季度设备招投标完成，陆续到货；二季度部分设备安装调试。</t>
  </si>
  <si>
    <t xml:space="preserve">
福建冠城瑞闽新能源科技有限公司
</t>
  </si>
  <si>
    <t>汤菲13809500330</t>
  </si>
  <si>
    <t>翔泽科技</t>
  </si>
  <si>
    <t xml:space="preserve">
项目用地面积约49.7亩。建设5栋车间，2栋办公室，1栋宿舍。
</t>
  </si>
  <si>
    <t xml:space="preserve">
项目建设工程设计方案(含总平面图)正在修改。
</t>
  </si>
  <si>
    <t xml:space="preserve">
一二季度开展前期手续报批；三季度开始基础开挖；四季度主体建设。
</t>
  </si>
  <si>
    <t xml:space="preserve">
福建省翔泽科技有限公司
</t>
  </si>
  <si>
    <t>陈钦珠18705075593</t>
  </si>
  <si>
    <t>中景石化聚丙烯热塑性弹性体项目</t>
  </si>
  <si>
    <t>江阴工业区</t>
  </si>
  <si>
    <t xml:space="preserve">
建设120万吨/年聚丙烯热塑性弹性体装置及配套设施。
</t>
  </si>
  <si>
    <t xml:space="preserve">
前期手续报批阶段。
</t>
  </si>
  <si>
    <t xml:space="preserve">
一二季度开展项目安评、环评等前期工作，三四季度开展施工图设计审查和备案等手续。
</t>
  </si>
  <si>
    <t>福建三峡海上风电产业园</t>
  </si>
  <si>
    <t xml:space="preserve">
项目总用地面积666822㎡，年产风电机组、叶片及配套设备150万kW-180万kW，达产时年产值150亿，主要建设风电机组厂三家、叶片厂一家、钢构厂一家、配套设备厂二家、可研办公楼、公寓宿舍楼、堆场及厂区配套设施。
</t>
  </si>
  <si>
    <t xml:space="preserve">
30亩商业用地、970亩工业用地已摘牌，并全面启动商业用地的规划设计工作，完成海上风电产业园可行性研究报告编制，项目立项备案工作正在开展；现场勘探工作正在进行。
</t>
  </si>
  <si>
    <t xml:space="preserve">
一季度完成前期手续报批并动工建设；二季度力争开展办公楼等配套设施基础处理施工；开展钢结构厂、叶片厂厂房地基处理施工；三季度力争完成办公楼等配套设施主体结构建设的20%。四季度力争完成办公楼等配套设施主体结构40%；完成钢结构厂、叶片厂厂房、堆场、管网、道路的建设。
</t>
  </si>
  <si>
    <t xml:space="preserve">
福建三峡海上风电产业园运营有限公司
</t>
  </si>
  <si>
    <t>郭建新总经理13509399369</t>
  </si>
  <si>
    <t>袁能15901885005</t>
  </si>
  <si>
    <t>福清旭友电子年产1000万平米偏光片项目</t>
  </si>
  <si>
    <t>融侨区</t>
  </si>
  <si>
    <t xml:space="preserve">
总建筑面积8100㎡，年产1000万㎡偏光片，配套福清京东方生产55”及以下的TFT-TCD显示屏偏光片生产。
</t>
  </si>
  <si>
    <t xml:space="preserve">
一季度开展厂房主体框架建设并且机电安装进厂施工；二季度开展厂房的施工建设并进行设备试运转；三季度达成偏光片量产。
</t>
  </si>
  <si>
    <t xml:space="preserve">
旭友电子材料科技（福州）有限公司
</t>
  </si>
  <si>
    <t>裴洪瑞18641766558</t>
  </si>
  <si>
    <t>福清奋安铝业项目</t>
  </si>
  <si>
    <t xml:space="preserve">
铝合金门窗、精加工出口铝型材：总建筑物面积42890㎡。新建仓库和钢结构生产车间及其他配套设备，购置4套全自动高新生产线等，年产铝合金门窗、精加工出口铝型材2.5万吨。
高性能系统门窗及智能系统门窗：总建筑物面积37810㎡。新建钢结构生产车间及其他配套设施，购置3套高效数控全自动角码锯等设备，年产高性能系统门窗及智能系统门窗19万㎡。
</t>
  </si>
  <si>
    <t xml:space="preserve">
前期手续报批，土地收储。
</t>
  </si>
  <si>
    <t xml:space="preserve">
土地招拍挂阶段、年底前征地完成。
年产铝合金门窗、精加工出口铝型材2.5万吨项目：三季度土建开工。
年产高性能系统门窗及智能系统门窗19万㎡项目：三季度土建展开、设备购买等。
</t>
  </si>
  <si>
    <t xml:space="preserve">
福建奋安铝业有限公司
</t>
  </si>
  <si>
    <t>黄有灿董事长13805066766</t>
  </si>
  <si>
    <t>蔡理云外联经理13405912595</t>
  </si>
  <si>
    <t>明旺食品</t>
  </si>
  <si>
    <t xml:space="preserve">
用地77亩，主要生产速冻食品，如速冻肉、虾柳、鱼柳、牛肉饼、鸡块等等。
</t>
  </si>
  <si>
    <t xml:space="preserve">
完成前期手续。
</t>
  </si>
  <si>
    <t xml:space="preserve">
一季度开工建设；四季度完成部分工程量。
</t>
  </si>
  <si>
    <t xml:space="preserve">
福清明旺食品有限公司
</t>
  </si>
  <si>
    <t>张绍明15659760088</t>
  </si>
  <si>
    <t>福建省电子信息集团PCB项目（福建福光天瞳光学有限公司）</t>
  </si>
  <si>
    <t xml:space="preserve">
用地约147.29亩，主要生产车载镜头及投影镜头。
</t>
  </si>
  <si>
    <t xml:space="preserve">
争取完成总平报批、勘探及围墙建设。
</t>
  </si>
  <si>
    <t xml:space="preserve">
二季度桩机进场。
</t>
  </si>
  <si>
    <t xml:space="preserve">
福建福光天瞳光学有限公司
</t>
  </si>
  <si>
    <t>何宇珊13055521591</t>
  </si>
  <si>
    <t>兰天包装</t>
  </si>
  <si>
    <t xml:space="preserve">
用地180.35亩，新建厂房及配套10幢，建筑面积约8万㎡、建设生产线1条，项目达产后，年新增薄膜4万吨。
</t>
  </si>
  <si>
    <t xml:space="preserve">
土方平整，围墙建设，前期手续审批。
</t>
  </si>
  <si>
    <t xml:space="preserve">
厂房建设及购买设备。
</t>
  </si>
  <si>
    <t xml:space="preserve">
福建兰天包装有限公司
</t>
  </si>
  <si>
    <t>林华美13705903455</t>
  </si>
  <si>
    <t>福州市危固废处置中心及资源化利用项目</t>
  </si>
  <si>
    <t xml:space="preserve">
工业危固废综合利用与处置、5万吨/年SCR、FCC废催化剂综合利用、2万吨/年东南电化TDI焦油废液提取TDA。
</t>
  </si>
  <si>
    <t xml:space="preserve">
开始设计及土建施工。
</t>
  </si>
  <si>
    <t xml:space="preserve">
福州市福化环保科技有限公司
</t>
  </si>
  <si>
    <t>王大立(13905019670)</t>
  </si>
  <si>
    <t>空气分离产业建设项目</t>
  </si>
  <si>
    <t>江阴区</t>
  </si>
  <si>
    <t xml:space="preserve">
总建筑面积13472㎡，年分离氧、氮、氩91.48MNm3，年产乙炔633.6KNm3，年充装各类气体13500吨，年检验钢瓶5万只、槽车100辆。建设空分车间、气体充装车间、乙炔车间、设备检验车间、办公楼以及公用辅助站房等，技术水平达到国内领先。新增空气分离设备1台（套）、乙炔生产设备1台（套）。
</t>
  </si>
  <si>
    <t xml:space="preserve">
项目已经市政府审批。
</t>
  </si>
  <si>
    <t>一、二、三季度设计、安评、环评、总评审批；四季度争取乙炔车间动建。</t>
  </si>
  <si>
    <t xml:space="preserve">
福建融航气体有限公司
</t>
  </si>
  <si>
    <t>何才亮</t>
  </si>
  <si>
    <t>长乐锦江科技聚酰胺纺丝及加弹建设项目</t>
  </si>
  <si>
    <t xml:space="preserve">
总建筑面积3.5万㎡，年产10.6万吨聚酰胺纤维环吹超细化纺丝及加弹项目生产设施及配套。
</t>
  </si>
  <si>
    <t xml:space="preserve">
一期技改设备已订购，但因德国巴玛格公司裁员导致设备延期至12月份到货。目前原厂房设备已停产，拟近期搬迁腾空。
</t>
  </si>
  <si>
    <t xml:space="preserve">
一至二季度一期技改设备安装，三季度一期技改投产，四季度二期主体工程施工。
</t>
  </si>
  <si>
    <t xml:space="preserve">
福建锦江科技有限公司
</t>
  </si>
  <si>
    <t>杨金富
13950447200</t>
  </si>
  <si>
    <t>长乐唐源纺织二期</t>
  </si>
  <si>
    <t xml:space="preserve">
总建筑面积15万㎡，建设锦纶合纤生产设施及研发中心等配套。
</t>
  </si>
  <si>
    <t xml:space="preserve">
已交地40亩并填土。
</t>
  </si>
  <si>
    <t xml:space="preserve">
一至三季度完成施工图设计、交地及各项建设审批手续。四季度争取动工。
</t>
  </si>
  <si>
    <t xml:space="preserve">
长乐唐源合纤有限公司
</t>
  </si>
  <si>
    <t>陈峰13509382999</t>
  </si>
  <si>
    <t>杨巧梅13395089192，</t>
  </si>
  <si>
    <t>长乐泰铭新世纪不锈钢卷板固溶热处理加工项目</t>
  </si>
  <si>
    <t xml:space="preserve">营前街道 航城街道  </t>
  </si>
  <si>
    <t xml:space="preserve">
总建筑面积36.6万㎡，建设年加工100万吨不锈钢卷板固溶热处理加工生产线及配套设施。
</t>
  </si>
  <si>
    <t xml:space="preserve">
正在山体开挖平整。
</t>
  </si>
  <si>
    <t xml:space="preserve">
一至四季度山体开挖。
</t>
  </si>
  <si>
    <t xml:space="preserve">
福建省泰铭新世纪科技有限公司
</t>
  </si>
  <si>
    <t>陈瑜13960877608</t>
  </si>
  <si>
    <t>林艳华18050155678，125356727@qq.com</t>
  </si>
  <si>
    <t>长乐榕威实业钢制品项目</t>
  </si>
  <si>
    <t>古槐镇</t>
  </si>
  <si>
    <t xml:space="preserve">
总建筑面积79.5万㎡，建设钢制品车间及配套设施。
</t>
  </si>
  <si>
    <t xml:space="preserve">
项目转型钢制品深加工，正在规划调整。
</t>
  </si>
  <si>
    <t xml:space="preserve">
一至三季度办理施工图设计、交地及各项建设审批手续。四季度开始动工。
</t>
  </si>
  <si>
    <t xml:space="preserve">
福建榕威实业有限公司
</t>
  </si>
  <si>
    <t>余建铣13675056666</t>
  </si>
  <si>
    <t>魏水金15396090999，1430801967@qq.com</t>
  </si>
  <si>
    <t>长乐航港铝业项目</t>
  </si>
  <si>
    <t xml:space="preserve">
用地206.92亩，建设铝制品生产厂房及配套。
</t>
  </si>
  <si>
    <t xml:space="preserve">
正在进行填土、围墙、地质勘探，设备已订购。
</t>
  </si>
  <si>
    <t xml:space="preserve">
一至三季厂房施工。四季度设备安装。
</t>
  </si>
  <si>
    <t xml:space="preserve">
长乐航港铝业有限公司
</t>
  </si>
  <si>
    <t>陈建飞13906902758</t>
  </si>
  <si>
    <t>长乐恒申氨纶锦纶项目</t>
  </si>
  <si>
    <t xml:space="preserve">
引进日本TMT卷绕设备，建设年产8万吨差别化功能性化学纤维生产线及相应的配套设施。
</t>
  </si>
  <si>
    <t xml:space="preserve">
正在办理前期工作。
</t>
  </si>
  <si>
    <t xml:space="preserve">
一至三季度一期厂房建设，四季度一期设备安装、调试。
</t>
  </si>
  <si>
    <t xml:space="preserve">
长乐恒申合纤科技有限公司
</t>
  </si>
  <si>
    <t>王栋梁28787661</t>
  </si>
  <si>
    <t>王栋梁2878766128787661</t>
  </si>
  <si>
    <t>山力生物基原液着色、功能化聚酯纤维项目</t>
  </si>
  <si>
    <t xml:space="preserve">
总建筑面积183465.5㎡，建设厂房及附属设施。建设年产40万吨生物基原液着色、功能化聚酯纤维项目。
</t>
  </si>
  <si>
    <t xml:space="preserve">
一至三季度开展厂房建设、设备选型、订购等工作。四季度部分设备安装调试。
</t>
  </si>
  <si>
    <t>陈永根18094008888</t>
  </si>
  <si>
    <t>永丰针织</t>
  </si>
  <si>
    <t xml:space="preserve">
总建筑面积224740㎡，建设厂房及附属设施。建设年产1万吨经编及花边产品生产线项目。
</t>
  </si>
  <si>
    <t xml:space="preserve">
完成120亩交地工作。
</t>
  </si>
  <si>
    <t xml:space="preserve">
一至四季度开展方案设计等前期工作并主体结构施工。
</t>
  </si>
  <si>
    <t xml:space="preserve">
长乐市永丰针织品有限公司
</t>
  </si>
  <si>
    <t>旷虚强13950353499</t>
  </si>
  <si>
    <t>长乐华伟针织年产1.5万吨一体化高档纺织品项目</t>
  </si>
  <si>
    <t xml:space="preserve">
总建筑面积约5万㎡，建设年产1.5万吨一体化高档纺织品生产线及配套，包括纺丝车间，定型车间，印花车间、织造车间、污水处理站、变电站、宿舍楼、办公大楼等。
</t>
  </si>
  <si>
    <t xml:space="preserve">
一季度完成厂房改造，三至四季度设备安装并部份投产。
</t>
  </si>
  <si>
    <t xml:space="preserve">
福建省长乐市华伟针织有限公司
</t>
  </si>
  <si>
    <t>陈小响13960877356</t>
  </si>
  <si>
    <t>长乐新密机电汽车零配件全自动加工生产线项目</t>
  </si>
  <si>
    <t xml:space="preserve">
建筑面积0.53万㎡，建成一幢厂房并配套相应的基础设施，采用精密加工制造工艺、技术，建成5条全自动化加工生产线；建筑面积1万㎡，购置1条垂直DISA自动造型线、国内配套的DISA自动浇铸系统、抛丸、集尘等主要设备。
</t>
  </si>
  <si>
    <t xml:space="preserve">
前期工作。
</t>
  </si>
  <si>
    <t xml:space="preserve">
二、三季度主体工程施工；四季度技改设备采购。
</t>
  </si>
  <si>
    <t xml:space="preserve">
福州新密机电有限公司
</t>
  </si>
  <si>
    <t>林振杰13906930349</t>
  </si>
  <si>
    <t>长乐新华源纺织粘胶差别化混纺、精梳棉等项目(四期）</t>
  </si>
  <si>
    <t xml:space="preserve">
总建筑面积6.8万㎡，建设规模为15万锭纱锭，购进当今国内最先进的成套纺纱设备，采用与福建省纤维检验研究所合作共同研制的高附加值紧密纺纺纱先进工艺技术。
</t>
  </si>
  <si>
    <t xml:space="preserve">
前期工作完成，正在设备选型订购。
</t>
  </si>
  <si>
    <t xml:space="preserve">
一、二季度设备采购；三、四季度技改设备安装。
</t>
  </si>
  <si>
    <t xml:space="preserve">
福建省长乐市新华源纺织有限公司
</t>
  </si>
  <si>
    <t>游恒俊18965402406</t>
  </si>
  <si>
    <t>长乐市长源纺织产业用功能性高技术纺织新材料研发及产业化应用项目</t>
  </si>
  <si>
    <t xml:space="preserve">
建筑面积4.65万㎡，购置智能化全自动意大利络筒机等主要设备，建3条生产线，新增产业用功能性纺织纱线产品1.2万吨生产能力；建筑面积3.08万㎡，购置乌斯特等全套纺织研发检测仪器设备，建设长源纺织国家级企业技术中心。
</t>
  </si>
  <si>
    <t xml:space="preserve">
二至四季度主体结构施工；四季度技改设备采购。
</t>
  </si>
  <si>
    <t xml:space="preserve">
福建省长乐市长源纺织有限公司
</t>
  </si>
  <si>
    <t>陈军13600817954</t>
  </si>
  <si>
    <t>长乐锦源纺织功能性纱线产品生产线技改建设项目</t>
  </si>
  <si>
    <t xml:space="preserve">
改造现有6个车间，以实现这些车间细纱生产设备都能纺制功能性纱线产品；改造现有车间细纱设备，实现上机纱管自动整理；车间产能及产品品种增加后配套设施建设；建设功能性纱线（包芯纱）产品后加工捻线车间及相应仓库；捻线车间配置英迈杰并线20台、英迈杰捻线机60台。
</t>
  </si>
  <si>
    <t xml:space="preserve">
福建省长乐市锦源纺织有限公司
</t>
  </si>
  <si>
    <t>刘小玲18650357866</t>
  </si>
  <si>
    <t>长乐万鸿纺织年产5万吨差别化锦纶纤维项目</t>
  </si>
  <si>
    <t>文岭镇</t>
  </si>
  <si>
    <t xml:space="preserve">
总建筑面积13.12万㎡，配置工艺设备总数108台套，其中进口设备（卷绕机）五台，年产5万吨差别化锦纶纤维。
</t>
  </si>
  <si>
    <t xml:space="preserve">
二至四季度主体结构施工，四季度设备采购。
</t>
  </si>
  <si>
    <t xml:space="preserve">
福建万鸿纺织有限公司
</t>
  </si>
  <si>
    <t>毛文书15880406697</t>
  </si>
  <si>
    <t>长乐恒申合纤科技有限公司年产4万吨功能性改性纤维建设项目</t>
  </si>
  <si>
    <t>江田镇</t>
  </si>
  <si>
    <t xml:space="preserve">
用地328.6亩，建设年产8万吨锦纶高性能纤维厂房及配套设施。
</t>
  </si>
  <si>
    <t>2016.12-2018.12</t>
  </si>
  <si>
    <t xml:space="preserve">
一季度开始桩基施工，二季度基础施工，三、四季度厂房主体结构施工。
</t>
  </si>
  <si>
    <t>福州江添实业有限公司</t>
  </si>
  <si>
    <t xml:space="preserve">
规划用地58.94亩，主要经营货物仓储；服装、鞋帽、包袋、皮革制品、针纺织品的生产；一般商品的配送批发等
</t>
  </si>
  <si>
    <t xml:space="preserve">
施工许可证办理。
</t>
  </si>
  <si>
    <t xml:space="preserve">
一季度桩基施工,三季度地下室开挖，四季度完成主体厂房建设。
</t>
  </si>
  <si>
    <t xml:space="preserve">
福州江添实业有限公司
</t>
  </si>
  <si>
    <t>吴晓林13505088238</t>
  </si>
  <si>
    <t>福州华榕改装车项目</t>
  </si>
  <si>
    <t xml:space="preserve">
规划用地49.437亩，主要生产经营汽车改装及车身改装等
</t>
  </si>
  <si>
    <t xml:space="preserve">
一季度桩基施工，二季度完成厂房钢结构施工作业，三季度完成厂房外部围墙作业；四季度建成。
</t>
  </si>
  <si>
    <t xml:space="preserve">
福州华榕汽车改装有限公司
</t>
  </si>
  <si>
    <t>何明星13960920816</t>
  </si>
  <si>
    <t>东南（福建）汽车DK01新能源汽车项目</t>
  </si>
  <si>
    <t xml:space="preserve">
利用现有的一条生产线进行改装，生产DK01新能源汽车
</t>
  </si>
  <si>
    <t xml:space="preserve">
方案设计。
</t>
  </si>
  <si>
    <t xml:space="preserve">
一季度生产线安装，二季度生产线调试，三季度正式投产。
</t>
  </si>
  <si>
    <t xml:space="preserve">
北京电咖汽车科技有限公司
</t>
  </si>
  <si>
    <t>方芳13860627077</t>
  </si>
  <si>
    <t>福建长恒食品项目</t>
  </si>
  <si>
    <t xml:space="preserve">
项目用地面积65086.66㎡，总建筑面积39437㎡。建设产房和办公楼。年产鱼糜制品2万吨。
</t>
  </si>
  <si>
    <t xml:space="preserve">
项目水保方案专家已评审；用地预审所需水保、地灾、社会风险等资料已办理；项目已立项备案。长宏食品项目施工便道已验收。正在进行场地填方工程。
</t>
  </si>
  <si>
    <t xml:space="preserve">
一季度桩基工程完成；二季度厂房、办公楼等主体结构完成80%；三季度厂房、办公楼等主体结构完成，厂房、办公楼等装修工程完成80%；四季度厂房、办公楼等装修工程完成。
</t>
  </si>
  <si>
    <t xml:space="preserve">
福建长恒食品有限公司
</t>
  </si>
  <si>
    <t>王兴星、
法人代表13799928865</t>
  </si>
  <si>
    <t>福建新点石环保科技有限公司建筑涂料项目</t>
  </si>
  <si>
    <t>可门经济开发区管委会</t>
  </si>
  <si>
    <t xml:space="preserve">
占地约需50亩。主要生产聚合物水性防水涂料、水性真石漆、复合矿岩炫彩漆、水性金属漆等节能环保产品。总建筑面积约为16500㎡。其中新建厂房4座、建筑面积约为12500㎡。引进水性真石漆全自动生产线3条、一体化板生产线2条、水性防水涂料生产线2条、水性防锈漆2条。综合办公楼、科技楼、综合展示厅各1座，年产一体板及水性环保涂料4万吨，产值达2.5亿元。
</t>
  </si>
  <si>
    <t xml:space="preserve">
公司已完成注册，正继续前期落地手续。
</t>
  </si>
  <si>
    <t xml:space="preserve">
一季度完成前期准备工作，二季度完成总评、设计工作；三季度开工建设；四季度完成部分厂房、办公楼、宿舍建设。
</t>
  </si>
  <si>
    <t xml:space="preserve">
福建新点石环保科技有限公司
</t>
  </si>
  <si>
    <t>罗晋军
13809516196</t>
  </si>
  <si>
    <t xml:space="preserve">   滕家财
18259072459</t>
  </si>
  <si>
    <t>10万吨废润滑油还原提纯基础油及调和生产5万吨润滑油项目</t>
  </si>
  <si>
    <t xml:space="preserve">
占地面积175亩，建设一条年处理10万吨废润滑油还原提纯基础油生产线及调和生产5万吨润滑油，配套相关环保设施，以及建设厂房和办公楼等。
</t>
  </si>
  <si>
    <t xml:space="preserve">
完成项目可研文本编制并开展项目备案等前期工作。
</t>
  </si>
  <si>
    <t xml:space="preserve">
一季度进行项目勘察、项目总评。二、三季度进行项目环评、项目初步设计、施工图设计，软基处理。四季度进场施工。
</t>
  </si>
  <si>
    <t xml:space="preserve">
福建金榕能源科技开发有限公司
</t>
  </si>
  <si>
    <t>沈鸿13960851088/18601961668</t>
  </si>
  <si>
    <t>南科渔业产业工厂化养殖加工生产基地项目</t>
  </si>
  <si>
    <t>官坂镇</t>
  </si>
  <si>
    <t xml:space="preserve">
项目占地690亩，项目总建设面积63.13万㎡，其中养殖厂面积为47.58万㎡，加工厂面积为2.69万㎡，饲料厂面积为2.08万㎡，科研展示大楼面积为7.27万㎡，管理交易中心面积为3.17万㎡，文体活动中心0.37万㎡，建设成封闭式智能化循环水养殖、加工、饲料生产、交易、科研管理等现代农业高科技产业化基地。
</t>
  </si>
  <si>
    <t xml:space="preserve">
进行用海报批。
</t>
  </si>
  <si>
    <t xml:space="preserve">
一、二季度完成项目备案及土地证办理等前期报批手续；三、四季度完成土方平整、三通一平、厂房基础建设。
</t>
  </si>
  <si>
    <t xml:space="preserve">
福建南科渔业有限公司
</t>
  </si>
  <si>
    <t>陈銮光</t>
  </si>
  <si>
    <t>闽清澳洲原产地活体肉牛羊、冻品加工生产及全国分拨中心项目</t>
  </si>
  <si>
    <t>金沙镇</t>
  </si>
  <si>
    <t xml:space="preserve">
建筑总面积275000㎡，主要单项工程名称：进口动植物检验检疫隔离场、屠宰场及牛羊肉类深加工食品。
</t>
  </si>
  <si>
    <t xml:space="preserve">
10月13日签订项目协议，10月14日启动项目选址地块土地征拆迁工作。10月26日召开澳牛项目工商注册、项目选址规划设计、项目选址地块报批红线图确定等相关问题协调会。
</t>
  </si>
  <si>
    <t xml:space="preserve">
一季度启动项目一期150亩土地报批、土石方平整等工作；二季度启动一期基础设施及厂房建设；三季度启动二期650亩土地报批、土石方平整等工作；四季度启动二期基础实施及厂房建设。
</t>
  </si>
  <si>
    <t xml:space="preserve">
福建易成纯生态产业股份有限公司
</t>
  </si>
  <si>
    <t>责任人谢迪生、职务董事长及联系方式18506010001</t>
  </si>
  <si>
    <t>联系人郭玲、职务市场拓展部副总经理及联系方式18506010060</t>
  </si>
  <si>
    <t>罗源宝钢德盛二期项目</t>
  </si>
  <si>
    <t xml:space="preserve">
新建一条年产70万吨黑卷轧制退火酸洗生产线及相关配套公辅设施；新建二炼钢、连铸工程专用于生产400系不锈钢，年产合格不锈钢水约67.8万吨、连铸坯65万吨产线及公辅用房；建设1780mm热轧工程及配套公辅设施，年产热轧钢卷196万吨。
</t>
  </si>
  <si>
    <t xml:space="preserve">
开展设备招标，施工图设计等。
</t>
  </si>
  <si>
    <t xml:space="preserve">
一季度开展施工图设计，工程招标；二季度施工图设计、图审、桩基施工，5月退火酸洗线地基预处理及桩基工程施工，6月二炼钢、二连铸工程和1780热轧线场平施工；三季度8月退火酸洗线厂房、设备基础土建施工，9月二炼钢、二连铸工程和1780热轧线地基处理施工；四季度11月退火酸洗线厂房安装，12月二炼钢、二连铸工程和1780热轧线桩基施工。
</t>
  </si>
  <si>
    <t xml:space="preserve">
宝钢德盛不锈钢有限公司
</t>
  </si>
  <si>
    <t>胡学发、董事长</t>
  </si>
  <si>
    <t>李 峰13817966233</t>
  </si>
  <si>
    <t>罗源新型建筑材料产业园项目</t>
  </si>
  <si>
    <t xml:space="preserve">
生产新型建筑墙体材料及室内外保温装饰材料，新建10条全自动化生产线，每条生产线生产10万立方新型墙体材料。
</t>
  </si>
  <si>
    <t xml:space="preserve">
一季度完成规划选址；二季度用地预审，开展土地平整、回填，勘探设计，基础配套；三季度完成工程招标，前期开工准备；四季度开工建设，土建及基础设施建设。
</t>
  </si>
  <si>
    <t xml:space="preserve">
广西超超新材股份有限公司
</t>
  </si>
  <si>
    <t>黄聿新
13635065588</t>
  </si>
  <si>
    <t>安洁儿非织造高性能材料项目</t>
  </si>
  <si>
    <t xml:space="preserve">
主要生产非织造医用防护口罩、手术服面料、妇女卫生巾、婴幼儿纸尿裤、成人纸尿裤面层和导流层，汽车、空调、饮用水过滤材料等一次性消费品新材料。分两期建设，建成后年产一次性非织造产品及相关非织造制品约3万吨。
</t>
  </si>
  <si>
    <t xml:space="preserve">
完成项目投资签约
</t>
  </si>
  <si>
    <t xml:space="preserve">
一季度开展土地出让；二季度完成前期工作并开工；三季度厂房基础施工；四季度厂房主体施工。
</t>
  </si>
  <si>
    <t xml:space="preserve">
福建安洁儿科技股份有限公司
</t>
  </si>
  <si>
    <t>钟凤金13950388181</t>
  </si>
  <si>
    <t>罗源闽光升级改造配套基础建设项目</t>
  </si>
  <si>
    <t xml:space="preserve">
新建职工宿舍楼2栋；新建桥梁1座、基础填方200亩。
</t>
  </si>
  <si>
    <t xml:space="preserve">
完成建设方案。
</t>
  </si>
  <si>
    <t xml:space="preserve">
一季度开展前期工作；二季度启动项目建设，进行填方施工；三季度开展宿舍楼及桥梁基础施工，四季度完成宿舍楼基础施工，进入地上部分施工，完成填方及桥梁基础施工。
</t>
  </si>
  <si>
    <t xml:space="preserve">
罗源闽光钢铁有限公司
</t>
  </si>
  <si>
    <t>于贤杰，13960919598</t>
  </si>
  <si>
    <t>时代包装多功能高阻隔双向拉伸聚丙烯薄膜（二期）项目</t>
  </si>
  <si>
    <t xml:space="preserve">
引进德国布鲁克纳公司先进的制造多层共挤8.7米多功能高阻隔双向拉伸聚丙烯薄膜生产线2条（七线、八线），年产BOPP10万吨。
</t>
  </si>
  <si>
    <t xml:space="preserve">
完成项目备案审批等前期工作。
</t>
  </si>
  <si>
    <t xml:space="preserve">
一至三季度进行筹融资及设计等前期工作；四季度开工，开始厂房基础处理施工。
</t>
  </si>
  <si>
    <t xml:space="preserve">
福建时代包装有限公司
</t>
  </si>
  <si>
    <t>翁声锦，13115908931</t>
  </si>
  <si>
    <t>李瑞瑞15980171516</t>
  </si>
  <si>
    <t>华尔锦二期工程</t>
  </si>
  <si>
    <t xml:space="preserve">
建设内容包括：厂房2座、车间1座、宿舍楼2座、办公楼1座及配件房、食堂等附属设施。
</t>
  </si>
  <si>
    <t xml:space="preserve">
完成前期审批手续。
</t>
  </si>
  <si>
    <t xml:space="preserve">
完成三通一平，厂房等主体工程动工建设。
</t>
  </si>
  <si>
    <t xml:space="preserve">
华尔锦公司
</t>
  </si>
  <si>
    <t>陈依华15980126777</t>
  </si>
  <si>
    <t>海西研究院（三期）</t>
  </si>
  <si>
    <t xml:space="preserve">
本项目总建筑面积约7.1万㎡。其中：1、新材料创新研制与支撑平台，建筑面积约为46000㎡；2、人才公寓，建筑面积约为25000㎡。
</t>
  </si>
  <si>
    <t xml:space="preserve">
完成前期手续的报批，初步设计及概算的批复，图纸的审查。
</t>
  </si>
  <si>
    <t xml:space="preserve">
一季度完成前期准备工作，二季度开始桩基施工，三季度主体施工，四季度主楼框架结构完成。
</t>
  </si>
  <si>
    <t xml:space="preserve">
福建物构所
</t>
  </si>
  <si>
    <t>黄主任13625072577</t>
  </si>
  <si>
    <t>国家级海洋科研基地</t>
  </si>
  <si>
    <t xml:space="preserve">
总占地25亩，规划建设18和27层大楼二幢，总面积约8.8万㎡。其中国际学术交流中心约2万㎡，大型研发中心3.8万㎡，石墨烯基超涂制备实验中心1万㎡、石墨烯产品性能检测中心和质量检测中心1.5万㎡，配套设施用房面积约0.5万㎡。
</t>
  </si>
  <si>
    <t xml:space="preserve">
完成合同签订。
</t>
  </si>
  <si>
    <t xml:space="preserve">
6月30日前完成前期工作，计划10月前完成交地20亩，11月份开工建设。
</t>
  </si>
  <si>
    <t xml:space="preserve">
力普投资管理有限公司
</t>
  </si>
  <si>
    <t>严松13950266466</t>
  </si>
  <si>
    <t>陈丁18705089392</t>
  </si>
  <si>
    <t>吉特瑞医用引导组织再生材料生产基地</t>
  </si>
  <si>
    <t xml:space="preserve">
该公司在海西园建设综合行政办公大楼、研发大楼、检测中心、展示大厅。
</t>
  </si>
  <si>
    <t xml:space="preserve">
完成前期工作，6月份开工建设。
</t>
  </si>
  <si>
    <t xml:space="preserve">
福建吉特瑞生物科技有限公司 
</t>
  </si>
  <si>
    <t>袁总13920467055</t>
  </si>
  <si>
    <t>福建榕基软件股份有限公司</t>
  </si>
  <si>
    <t xml:space="preserve">
占地22.64亩，建成后将成为福州软件及服务外包产业的主要基地。
</t>
  </si>
  <si>
    <t xml:space="preserve">
6月30日前完成前期工作，计划10月前完成交地15亩，11月份开工建设。
</t>
  </si>
  <si>
    <t xml:space="preserve">
福建榕基软件股份有限公司
</t>
  </si>
  <si>
    <t>鲁峰
13910571808</t>
  </si>
  <si>
    <t>国家半导体照明国际创新园</t>
  </si>
  <si>
    <t xml:space="preserve">
项目征地约250亩，总建筑面积47.45万㎡。
</t>
  </si>
  <si>
    <t xml:space="preserve">
前期手续的报批。
</t>
  </si>
  <si>
    <t xml:space="preserve">
完成前期工作，计划9月份开工建设，四季度主体工程施工。
</t>
  </si>
  <si>
    <t xml:space="preserve">
鸿博升国际半导体创新园有限公司
</t>
  </si>
  <si>
    <t>章瑶18750188368</t>
  </si>
  <si>
    <t>福州地球空间项目</t>
  </si>
  <si>
    <t xml:space="preserve">
一期规划用地28.63亩，建筑面积10万㎡。
</t>
  </si>
  <si>
    <t xml:space="preserve">
完成前期工作，计划9月前完成交地20亩，10月份动工建设。
</t>
  </si>
  <si>
    <t xml:space="preserve">
福州地球空间实业有限公司
</t>
  </si>
  <si>
    <t>郑锦彬13405927856</t>
  </si>
  <si>
    <t>年产5万辆纯电动乘用车项目</t>
  </si>
  <si>
    <t xml:space="preserve">
年产5万辆纯电动乘用车项目，项目生产用地
223.7亩。
</t>
  </si>
  <si>
    <t xml:space="preserve">
一季度技术研发，团队筹建，市场调研拓展，建设用地总平，勘探；二季度建设用地建设筹备，设备选型，供应商甄选；三季度项目土地规划建设，四大工艺布局；四季度生产线建设，品牌宣传，产品推广和专利申报，专用车资质申请。
</t>
  </si>
  <si>
    <t xml:space="preserve">
福建艾密克新能源科技有限公司
</t>
  </si>
  <si>
    <t>唐郑玲13860609949, 87382176</t>
  </si>
  <si>
    <t>宜美智能科技</t>
  </si>
  <si>
    <t xml:space="preserve">
建设6万㎡的宜美智能科技制造基地，智能科技设计研发中心、品牌营销中心、商务体验中心、培训交流中心、工业旅游中心，新增年产500万只智能设备，预计新增年销售收入10亿元，利税1.4亿元。
</t>
  </si>
  <si>
    <t xml:space="preserve">
完成前期工作，交地后桩基施工、主体施工，部分完成。
</t>
  </si>
  <si>
    <t xml:space="preserve">
福建宜美智能科技有限公司
</t>
  </si>
  <si>
    <t>夏丽燕86390585</t>
  </si>
  <si>
    <t>福州启迪科技城南屿园区(一期）</t>
  </si>
  <si>
    <t xml:space="preserve">
占地面积256.59亩，总建筑面积为61.85万㎡，其中地上建筑面积为51.37万㎡，包含科技研发板块35.95万㎡、行政办公及配套服务板块5.47万㎡、孵化器板块9.95万㎡。地下建筑面积为10.49万㎡，容积率为3.0，建筑密度30%，绿地率20%，停车总数2700辆，建筑系数40%。
</t>
  </si>
  <si>
    <t xml:space="preserve">
4月完成土地摘牌工作，6月缴纳全部土地出让金，7月完成项目方案总图评审工作。
</t>
  </si>
  <si>
    <t xml:space="preserve">
一季度取得规划总平面审查意见通知书、完成方案设计、扩初设计、施工图设计。二季度取得建设工程规划许可证、施工许可证，完成开工部分的桩基施工。三季度完成开工部分的基础及地下室工程。四季度主体工程全面施工。
</t>
  </si>
  <si>
    <t xml:space="preserve">
福州启迪实业发展有限公司
</t>
  </si>
  <si>
    <t>孙晓东：18911109689</t>
  </si>
  <si>
    <t>英孚集成电子</t>
  </si>
  <si>
    <t xml:space="preserve">
计划投资建设2条8英寸芯片生产线（含封装测试），首期用地400亩，其中300亩作为2条8英寸芯片生产线用地，100亩作为封装测试生产线用地。
</t>
  </si>
  <si>
    <t xml:space="preserve">
完成二期前期准备工作，待交地后，开始桩基施工。
</t>
  </si>
  <si>
    <t xml:space="preserve">
福建英孚集成电路有限公司
</t>
  </si>
  <si>
    <t>彭开武13763834699</t>
  </si>
  <si>
    <t>新型聚合物锂离子动力电池</t>
  </si>
  <si>
    <t xml:space="preserve">
租用福州市台商投资区（罗源）松山片区创业园厂房9栋（总建筑面积12.68万㎡），新建新型聚合物锂离子动力电池生产基地1座。
</t>
  </si>
  <si>
    <t>有限责任公司</t>
  </si>
  <si>
    <t>完成项目公司注册登记。</t>
  </si>
  <si>
    <t xml:space="preserve">
委托上海电子工程设计院4月底完成对净化车间装修施工图纸设计，8月份第一条产线设备安装调试，9月份投产。
</t>
  </si>
  <si>
    <t>福州启瀚新能源有限公司</t>
  </si>
  <si>
    <t>杨土兴13823167359</t>
  </si>
  <si>
    <t>陈泓林13950285285</t>
  </si>
  <si>
    <t>松山片区航塑新材料研发生产基地项目</t>
  </si>
  <si>
    <t xml:space="preserve">
建筑面积3万㎡，建设厂房和管理用房、给排水等管综、公共绿化、软塑新材料生产线等内容。
</t>
  </si>
  <si>
    <t xml:space="preserve">
完成国有建设用地使用权招拍挂。
</t>
  </si>
  <si>
    <t xml:space="preserve">
二季度动建，三季度桩基施工，四季度一期厂房主体结构施工。
</t>
  </si>
  <si>
    <t xml:space="preserve">
福建航塑新材料科技有限公司
</t>
  </si>
  <si>
    <t>刘毅
13338291518</t>
  </si>
  <si>
    <t>中国联通福建福州2017年LTE新建工程</t>
  </si>
  <si>
    <t>福州全区</t>
  </si>
  <si>
    <t xml:space="preserve">
重点建设4G网络，4G大网建设规模525站，物联网N900建设规模367个，室分物理站点规模257个，室分和大网共拟投资1.2亿，4G网络人口覆盖率达到92%，实现城区、县城城关ABC类区域的深度覆盖完善，已通车高速、高铁、景区的4G全覆盖，行政村高流量区域的4G覆盖。
</t>
  </si>
  <si>
    <t xml:space="preserve">
福州联通已向省公司及集团总报上报2017年LTE建设规划，计划2017年1月底集团下达项目批复，进入工程前期准备，包括工程查勘、设计等准备工作。
</t>
  </si>
  <si>
    <t xml:space="preserve">
6月前完成物联网N900网络367个站点建设，4G大网和室内分布50%；12月前完成全部建设规模。
</t>
  </si>
  <si>
    <t>联通福州分公司</t>
  </si>
  <si>
    <t xml:space="preserve"> 陈新宇、总经理</t>
  </si>
  <si>
    <t>赵嫦晖、 副总经理18605913900</t>
  </si>
  <si>
    <t>中国联通</t>
  </si>
  <si>
    <t>陈新宇</t>
  </si>
  <si>
    <t>福州温泉大饭店重建</t>
  </si>
  <si>
    <t>鼓东街道</t>
  </si>
  <si>
    <t xml:space="preserve">
项目总用地面积25.16亩，建筑密度32%，绿地率25%，扣除道路红线及滨河绿化带，实际用地面积14069㎡，按实际用地计算容积率为4.65，地面上建筑面积（计容面积）65420.85㎡，地下建筑面积4万㎡，合计105420.85㎡。
</t>
  </si>
  <si>
    <t>2017.12-2020.12</t>
  </si>
  <si>
    <t xml:space="preserve">民营控股与外资合资
</t>
  </si>
  <si>
    <t xml:space="preserve">
完成立项备案；土地增容手续。
</t>
  </si>
  <si>
    <t xml:space="preserve">
地下室施工。
</t>
  </si>
  <si>
    <t xml:space="preserve">
福州温泉大饭店有限公司
</t>
  </si>
  <si>
    <t>韩伊琳
总经理
87851818</t>
  </si>
  <si>
    <t>于铁刚
项目经理
13635272162</t>
  </si>
  <si>
    <t>汇诚中心</t>
  </si>
  <si>
    <t xml:space="preserve">
占地面积12.95亩，1.0&lt;容积率≤3.75，其中商业建筑面积8500-9200㎡，商务办公建筑面积3500-4000㎡，其余为住宅。建筑高度≤55米。
</t>
  </si>
  <si>
    <t>2017.12-
2020</t>
  </si>
  <si>
    <t xml:space="preserve">
已向规划局上报总评方案。土地边界问题已向国土资源局上报福州市政府待批复。
</t>
  </si>
  <si>
    <t xml:space="preserve">
福建巨成实业发展有限公司
</t>
  </si>
  <si>
    <t>陈  晶
经  理
1370509668</t>
  </si>
  <si>
    <t>翁登龙
15959165208       卢小燕
87761271
13905029586</t>
  </si>
  <si>
    <t>闽投营运中心</t>
  </si>
  <si>
    <t xml:space="preserve">
项目建筑用地面积13929.5㎡，建筑密度不超过33%，总建筑面积约11万㎡，其中地上建筑面积约7万㎡，地下建筑面积约4万㎡，绿地率不低于25%。投资建设集酒店、写字楼、高端商业及其他附属配套设施功能于一体的闽投营运中心。
</t>
  </si>
  <si>
    <t>2017.03-
2018.12</t>
  </si>
  <si>
    <t xml:space="preserve">
完成前期部分手续准备；开始下部施工。
</t>
  </si>
  <si>
    <t xml:space="preserve">
福建闽都置业发展有限公司
</t>
  </si>
  <si>
    <t>潘  政
办公室主任
13600898158</t>
  </si>
  <si>
    <t>国资大厦</t>
  </si>
  <si>
    <t xml:space="preserve">
占地面积19.49亩，总建筑面积8.01万㎡，拟建设22层100米以下商务管理楼。
</t>
  </si>
  <si>
    <t xml:space="preserve">
福建省海洋丝路置业有限公司
</t>
  </si>
  <si>
    <t>温碧文13599971188</t>
  </si>
  <si>
    <t>余钦泉13600812983</t>
  </si>
  <si>
    <t>正祥广场</t>
  </si>
  <si>
    <t xml:space="preserve">
项目拟建商业、商务办公，土地面积30183㎡，计容建筑面积为69421㎡。
</t>
  </si>
  <si>
    <t xml:space="preserve">经理：刘昌云18960785613 </t>
  </si>
  <si>
    <t>福晟奥园春晓新苑</t>
  </si>
  <si>
    <t xml:space="preserve">
项目规划用地面积14152㎡，计容建筑面积29719.2㎡，拟建住宅及配套设施。
</t>
  </si>
  <si>
    <t xml:space="preserve">
福建福晟东升房地产开发有限公司
</t>
  </si>
  <si>
    <t>程洪微，总经理，87275772</t>
  </si>
  <si>
    <t>福晟榕华里中心</t>
  </si>
  <si>
    <t>东升街道</t>
  </si>
  <si>
    <t xml:space="preserve">
项目规划用地面积63168㎡，计容建筑面积106122.24㎡，拟建商业、商务办公、住宅及公共配套设施等。
</t>
  </si>
  <si>
    <t>万科瑧山花园</t>
  </si>
  <si>
    <t xml:space="preserve">
土地面积23628㎡，拟建住宅、商业及公共配套设施等,计容建筑面积35442㎡，无偿配建4500㎡住宅，其他建设内容按批准的规划技术指标实施。
</t>
  </si>
  <si>
    <t xml:space="preserve">
完成地质勘查工作。
</t>
  </si>
  <si>
    <t xml:space="preserve">
动工
</t>
  </si>
  <si>
    <t xml:space="preserve">
福州市万弘房地产有限公司
</t>
  </si>
  <si>
    <t>王丹军</t>
  </si>
  <si>
    <t>中庚香开连天广场</t>
  </si>
  <si>
    <t xml:space="preserve">
占地约28.59亩，建筑面积10.9万㎡，用途为商务办公用地。
</t>
  </si>
  <si>
    <t xml:space="preserve">
规划设计及报批。
</t>
  </si>
  <si>
    <t xml:space="preserve">
首开中庚（福州）投资有限公司
</t>
  </si>
  <si>
    <t>裴琳13960813425</t>
  </si>
  <si>
    <t>蓝海大厦</t>
  </si>
  <si>
    <t xml:space="preserve">
总建筑面积43085.1㎡,其中地上建筑面积33022.2㎡，地下室建成筑面符号10062.9㎡，建设商业和酒店为一体的综合商业大厦。
</t>
  </si>
  <si>
    <t xml:space="preserve"> 外资独资</t>
  </si>
  <si>
    <t xml:space="preserve">
福建联胜汽车服务有限公司
</t>
  </si>
  <si>
    <t>善琇争
87889957</t>
  </si>
  <si>
    <t>廖玉环 13950202963</t>
  </si>
  <si>
    <t>温泉公园—金鸡山公园生态廊道（康桥中心）</t>
  </si>
  <si>
    <t xml:space="preserve">
地块位于晋安区六一北路东侧，金鸡山公园西北侧，金鸡山温泉廊道地块，土地面积24301㎡（合36.45亩），分为三个子地块，地块一，6887㎡（合10.33亩）为住宅用地；地块二，14414㎡（合21.62亩），商服（商业）用地；地块三，3000㎡（合4.5亩），广场用地。其中包含空中廊道建设、中央广场等配套。
</t>
  </si>
  <si>
    <t>75000</t>
  </si>
  <si>
    <t xml:space="preserve">
征收工作。
</t>
  </si>
  <si>
    <t xml:space="preserve">
进场桩基施工，争取年底开挖地下室。
</t>
  </si>
  <si>
    <t>36</t>
  </si>
  <si>
    <t>36.45</t>
  </si>
  <si>
    <t>房建部建军13655035055</t>
  </si>
  <si>
    <t>海峡旅游综合开发项目一期</t>
  </si>
  <si>
    <t xml:space="preserve">
总用地1031亩，进行基础设施建设、土地平整等综合开发项目。
</t>
  </si>
  <si>
    <t xml:space="preserve">
完成前期工作并确定施工队伍。
</t>
  </si>
  <si>
    <t xml:space="preserve">
完成河道工程，市政道路完成50%。
</t>
  </si>
  <si>
    <t xml:space="preserve">
海航公司
</t>
  </si>
  <si>
    <t>张良计
13805003487</t>
  </si>
  <si>
    <t>黄伟：18689680083</t>
  </si>
  <si>
    <t>马尾深海时代产业园项目</t>
  </si>
  <si>
    <t xml:space="preserve">
占地78.46亩，项目总建筑面积11.5万㎡。建设包括深海水产加工中心、冷链配送中心、深海时代体验中心、电子商务中心为一体的深海时代产业园项目。
</t>
  </si>
  <si>
    <t>民营控股与港资合资</t>
  </si>
  <si>
    <t xml:space="preserve">
一季度完成用地（用海）预审；二季度完成用地规划许可证；三季度完成环境影响评价及用地建设批准书；第四季度完成招投标、工程规划许可证、施工图审查及施工许可证。
</t>
  </si>
  <si>
    <t xml:space="preserve">
福建宏龙海洋水产有限公司
</t>
  </si>
  <si>
    <t>齐铮18705003918</t>
  </si>
  <si>
    <t>福州开发区物联网产业园一期</t>
  </si>
  <si>
    <t xml:space="preserve">
用地112亩，总建筑面积24万㎡，新建设物联网产业园拟建设研发试验楼、孵化中心、生产实验车间和标准厂房，同时适当配置人才公寓、外口公寓、餐饮、休闲娱乐等公共服务配套设施。
</t>
  </si>
  <si>
    <t xml:space="preserve">
马尾区工业建设总公司
</t>
  </si>
  <si>
    <t>琅岐国际海岛度假综合园项目二期</t>
  </si>
  <si>
    <t xml:space="preserve">
占地150亩，总建筑面积22.98万㎡，建设商品房。
</t>
  </si>
  <si>
    <t xml:space="preserve">
完成交地，前期准备工作。
</t>
  </si>
  <si>
    <t xml:space="preserve">
完成前期报批，争取年底前动工。
</t>
  </si>
  <si>
    <t>琅岐国际海岛度假综合园项目三期</t>
  </si>
  <si>
    <t xml:space="preserve">
占地232亩，总建筑面积27万㎡，建设商品房。
</t>
  </si>
  <si>
    <t>鼎鑫财富中心</t>
  </si>
  <si>
    <t xml:space="preserve">
用地面积15.76亩，新建商务写字楼、商业及配套设施，总建筑面积30969㎡。
</t>
  </si>
  <si>
    <t xml:space="preserve">
规划方案及项目前期准备工作。
</t>
  </si>
  <si>
    <t xml:space="preserve">
福建力创置业公司
</t>
  </si>
  <si>
    <t>温总15005080088</t>
  </si>
  <si>
    <t>叶旭升15959108971</t>
  </si>
  <si>
    <t>福泽物流</t>
  </si>
  <si>
    <t xml:space="preserve">
占地约125亩,总建筑面积约4.6万㎡。
</t>
  </si>
  <si>
    <t xml:space="preserve">
征地已完成，区内道路与围墙正在建设中。
</t>
  </si>
  <si>
    <t xml:space="preserve">
一季度力争完成区内道路与围墙、高压电线改造建设。二季度14幢楼全部封顶。三季度交付使用。
</t>
  </si>
  <si>
    <t>125亩</t>
  </si>
  <si>
    <t xml:space="preserve">
福建省福泽物流股份有限公司
</t>
  </si>
  <si>
    <t>俞建玲</t>
  </si>
  <si>
    <t>福清公路港</t>
  </si>
  <si>
    <t xml:space="preserve">
建筑面积18.5万㎡，建设快递物流区、仓储中心、城市配送中心、车辆维修中心、甩挂运输中心、管理服务中心、信息交易中心及配套生活区等。
</t>
  </si>
  <si>
    <t xml:space="preserve">
开展总平设计，同时开始搭建1-1.5万㎡钢结构的过渡用房供物流企业入驻临时运营。
</t>
  </si>
  <si>
    <t xml:space="preserve">
一季度完成施工许可证报批；二季度土地平整；三季度进场打桩；四季度主体建设。
</t>
  </si>
  <si>
    <t xml:space="preserve">
福清市星泰安物流有限公司
</t>
  </si>
  <si>
    <t>陈礼善18950310688</t>
  </si>
  <si>
    <t>陈礼善
13609535818</t>
  </si>
  <si>
    <t>福清闽台电子商务与现代物流园项目</t>
  </si>
  <si>
    <t xml:space="preserve">
总建筑面积63.61万㎡，建设物流运营区、物流展示区、物流加工区、物流信息和科研中心、电子商务区、台湾城、管理服务中心、总部大厦及配套设施等。
</t>
  </si>
  <si>
    <t xml:space="preserve">
土地已清表围挡出让，业主正在办理施工许可证。
</t>
  </si>
  <si>
    <t xml:space="preserve">
一二季度完成全部征地手续，三四季度完成建设方案设计及开工前手续报批。
</t>
  </si>
  <si>
    <t xml:space="preserve">
福建盛荣物流发展有限公司
</t>
  </si>
  <si>
    <t>王贤15505913597</t>
  </si>
  <si>
    <t>冠捷家园</t>
  </si>
  <si>
    <t xml:space="preserve">
占地约44亩。涉及音西街道洋埔村下洋埔自然村用地43.986亩，涉及征地户71户；涉及拆迁户11户，建（构）筑物拆迁面积4141.8㎡。
</t>
  </si>
  <si>
    <t xml:space="preserve">
已征38亩，已签拆7户2864.36㎡。正在对剩余户进行入户谈判、协商中。
</t>
  </si>
  <si>
    <t xml:space="preserve">
一季度开工前准备；二季度开工并完成地下室开挖工作；三、四季度开始土建施工。
</t>
  </si>
  <si>
    <t xml:space="preserve">
冠捷科技集团
</t>
  </si>
  <si>
    <t>碧桂园华榕•世纪城</t>
  </si>
  <si>
    <t>石竹街道龙塘村</t>
  </si>
  <si>
    <t xml:space="preserve">
总建筑面积约44.5万㎡，主要建设有22栋17—34层商住商品房、8栋2层商业楼、1栋20层旅馆建筑、1筑（15班）幼儿园及地下室。
</t>
  </si>
  <si>
    <t>6、民营控股与国有合资</t>
  </si>
  <si>
    <t xml:space="preserve">
完成项目立项备案、建设用地规划许可证、用地红线图审批。
</t>
  </si>
  <si>
    <t xml:space="preserve">
一季度完成前期手续报批；二季度基础施工；三季度主体建设；四季度主体建设。
</t>
  </si>
  <si>
    <t xml:space="preserve">
福建华榕世纪城房地产开发有限公司
</t>
  </si>
  <si>
    <t>项目总经理：陈德，13799997991</t>
  </si>
  <si>
    <t>俞海兰，13960975375</t>
  </si>
  <si>
    <t>香匯融江</t>
  </si>
  <si>
    <t xml:space="preserve">
总用地255.0405亩。香匯融江A区总占地面积85906㎡，总建设面积303834.8㎡。B区总占地面积84121㎡，总建设面积295065.8㎡。
</t>
  </si>
  <si>
    <t xml:space="preserve">
完成相关动工手续准备。
</t>
  </si>
  <si>
    <t xml:space="preserve">
一季度完成地下室工程；二季度完成部分主体建设；三季度部分主体工程封顶；四季度完成部分主体外墙体彻砖。
</t>
  </si>
  <si>
    <t xml:space="preserve">
福州中庚旺福房地产开发有限公司
</t>
  </si>
  <si>
    <t>林镇15806080117</t>
  </si>
  <si>
    <t>陈玲18960936935</t>
  </si>
  <si>
    <t>鼎辉财富广场</t>
  </si>
  <si>
    <t xml:space="preserve">
该项目总征地面积40405.5㎡，拟建物为数幢4-28层商住楼及配套设施，拟采用框架、框剪结构、桩基础，设有一层地下室。
</t>
  </si>
  <si>
    <t xml:space="preserve">
已重新启动。
</t>
  </si>
  <si>
    <t xml:space="preserve">
一季度完成场地平整、地质勘探；二季度完成施工通道疏通、施工资料图纸准备；三季度取得施工许可证；四季度进场施工。
</t>
  </si>
  <si>
    <t xml:space="preserve">
福清鼎辉置业有限公司
</t>
  </si>
  <si>
    <t>张铭18695608678</t>
  </si>
  <si>
    <t>福清华润中央公园</t>
  </si>
  <si>
    <t xml:space="preserve">
总用地面积：90830㎡；总建筑面积366518㎡；容积率2.5-3.0；绿地率30%-35%；17栋，每栋均为33层,每栋建筑总高100米。
</t>
  </si>
  <si>
    <t>全资</t>
  </si>
  <si>
    <t xml:space="preserve">
开展前期工作
</t>
  </si>
  <si>
    <t xml:space="preserve">
一、二季度开展勘探、设计、报建等手续，三季度前开工建设，四季度正常建设。
</t>
  </si>
  <si>
    <t xml:space="preserve">
福清润投房地产开发有限公司(未注册）
</t>
  </si>
  <si>
    <t>孔小凯、法人代表、kxk@crland.com.cn</t>
  </si>
  <si>
    <t>林冰、福清项目部、linbing9@crland.com.cn</t>
  </si>
  <si>
    <t>福清大名城项目</t>
  </si>
  <si>
    <t xml:space="preserve">
总用地面积约6万㎡；总建筑面积约23万㎡。
</t>
  </si>
  <si>
    <t xml:space="preserve">
一季度开展前期工作，二季度办理勘探、设计、报建等手续、三季度开工，四季度正常建设。
</t>
  </si>
  <si>
    <t xml:space="preserve">
大名城（福清）房地产开发有限公司
</t>
  </si>
  <si>
    <t>林霞 13799933300</t>
  </si>
  <si>
    <t>长乐大广汽车城项目</t>
  </si>
  <si>
    <t xml:space="preserve">
用地168亩,总建筑面积10万㎡，建设汽车4S店及配套。
</t>
  </si>
  <si>
    <t xml:space="preserve">
完成围墙及填土。
</t>
  </si>
  <si>
    <t xml:space="preserve">
长乐大广汽车城有限公司
</t>
  </si>
  <si>
    <t>张斌18650332539</t>
  </si>
  <si>
    <t>长乐正源城市广场项目</t>
  </si>
  <si>
    <t xml:space="preserve">
用地19.44亩，建设商务大楼，总面积4.61万㎡。
</t>
  </si>
  <si>
    <t xml:space="preserve">
完成前期各项工作。
</t>
  </si>
  <si>
    <t xml:space="preserve">
长乐正源置业有限公司
</t>
  </si>
  <si>
    <t>陈文成13600866218</t>
  </si>
  <si>
    <t>佰翔海景酒店</t>
  </si>
  <si>
    <t xml:space="preserve">
漳港街道</t>
  </si>
  <si>
    <t xml:space="preserve">
总建筑面积8.8万㎡，建设海景大酒店。
</t>
  </si>
  <si>
    <t xml:space="preserve">
完成前期各项工作拟动工。
</t>
  </si>
  <si>
    <t xml:space="preserve">
元翔（福州）国际航空港公司
</t>
  </si>
  <si>
    <t>叶青
13809550759</t>
  </si>
  <si>
    <t>叶青13809550759</t>
  </si>
  <si>
    <t>福州国家医疗健康大数据中心及产业园</t>
  </si>
  <si>
    <t xml:space="preserve">
建设国家卫生部健康医疗大数据中心项目。
</t>
  </si>
  <si>
    <t xml:space="preserve">
正在项目规划论证。
</t>
  </si>
  <si>
    <t xml:space="preserve">
一至四季度开展项目论证、土地审批等工作，同步建设配套道路。
</t>
  </si>
  <si>
    <t xml:space="preserve">
国家健康医疗大数据中心
</t>
  </si>
  <si>
    <t>中铁江湾街区（一、二、三、四期）</t>
  </si>
  <si>
    <t xml:space="preserve">
规划用地207.79亩，主要建设商品住宅及配套设施建设。
</t>
  </si>
  <si>
    <t xml:space="preserve">
征地拆迁阶段。
</t>
  </si>
  <si>
    <t xml:space="preserve">
一季度完成备案；二季度施工许可证办理；三季度桩基施工；四季度地下室开挖。
</t>
  </si>
  <si>
    <t xml:space="preserve">
福建中铁蜀闽置业有限公司
</t>
  </si>
  <si>
    <t>陈雨芩18559922808</t>
  </si>
  <si>
    <t>闽侯东南商贸物流园项目</t>
  </si>
  <si>
    <t xml:space="preserve">
总建筑面积16.5万㎡，主要建设物流仓储、配套酒店、办公、商业及附属设施等。
</t>
  </si>
  <si>
    <t xml:space="preserve">
完成三通一平、土方施工。
</t>
  </si>
  <si>
    <t xml:space="preserve">
一季度仓库区基础完工；二季度仓库区主体结构吊装、装修围护施工完成，办公SOHO区桩基进场；三季度仓库区设备安装、室外道路、绿化、景观开始施工；四季度仓库区调试运行、交付使用，办公SOHO区地下室结构封顶。
</t>
  </si>
  <si>
    <t>闽侯海峡农副产品物流中心商业配套项目二期</t>
  </si>
  <si>
    <t xml:space="preserve">
建筑面积约48万㎡，主要建设农业科技中心、农产品品牌展销中心、台湾/进口农产品交易中心、现代物流中心、供应链金融中心、电子商务中心、会展中心、农商企业总部中心共8大功能组团。
</t>
  </si>
  <si>
    <t xml:space="preserve">
项目立项审批己完成、总平设计方案会审己召开，可研编制已完成初稿，地质勘察外业已完成，初步设计正在完善中。
</t>
  </si>
  <si>
    <t xml:space="preserve">
完成土地出让金补缴、规划总平及方案审批、施工图设计、施工监理招标、三通一平等。
</t>
  </si>
  <si>
    <t xml:space="preserve">
福州海峡物流有限公司
</t>
  </si>
  <si>
    <t>彭传辉 执行董事兼总经理87983399、13290983399</t>
  </si>
  <si>
    <t>万全（福州）共同配送中心</t>
  </si>
  <si>
    <t xml:space="preserve">
建设3栋现代化钢制结构高架仓库。其中2栋为高度14m,面积均约1.5万㎡的常温仓库；1栋为高度20m,库容5万吨的立体冷库,可实现5℃～-25℃的多温区冷藏。仓库均安装喷淋消防系统,自动安防系统；配备高位钢制货架、自动化分拣、堆垛、提升、装卸机械等现代化物流设备；还自主研发使用仓储管理系统(WMS)以及配套读写码设备(RFID）,实现自动化、智能化管理。公司计划投入运输车辆150辆,其中50辆用于冷链运输。
</t>
  </si>
  <si>
    <t xml:space="preserve">
完成单体施工设计图，取得建设工程规划许可证，施工许可证。
</t>
  </si>
  <si>
    <t xml:space="preserve">
一季度三通一平；二季度施工图审查；三季度施工监理招标；四季度桩基施工。
</t>
  </si>
  <si>
    <t xml:space="preserve">
福建万全综合物流有限公司
</t>
  </si>
  <si>
    <t>陈颖  13509388996</t>
  </si>
  <si>
    <t>林若冰 13705069443</t>
  </si>
  <si>
    <t>南通三盛商贸广场</t>
  </si>
  <si>
    <t xml:space="preserve">
规划用地117亩，主要建设商务办公大楼、商住楼等。
</t>
  </si>
  <si>
    <t xml:space="preserve">
土地完成出让
</t>
  </si>
  <si>
    <t xml:space="preserve">
一季度桩基施工，二季度桩基完工，三季度地下室开挖，四季度主体施工。
</t>
  </si>
  <si>
    <t xml:space="preserve">
福州宏盛开发有限公司
</t>
  </si>
  <si>
    <t>林振国15060085417</t>
  </si>
  <si>
    <t>南通世茂嘉年华</t>
  </si>
  <si>
    <t xml:space="preserve">
规划用地198亩，主要建设商贸服务中心、办公大楼等。
</t>
  </si>
  <si>
    <t xml:space="preserve">
征地拆迁、周边路网建设
</t>
  </si>
  <si>
    <t xml:space="preserve">
一季度完成备案，二季度施工许可证办理，三季度桩基施工，四季度地下室开挖。
</t>
  </si>
  <si>
    <t xml:space="preserve">
南通世茂开发公司
</t>
  </si>
  <si>
    <t>林天赐18750781033</t>
  </si>
  <si>
    <t>宏东现代水产品交易市场</t>
  </si>
  <si>
    <t xml:space="preserve">
建设建筑面积5万㎡的水产品交易中心，包括冷冻远洋水产品、海洋鲜活水产品、鲍鱼和海参产品、海鲜干货产品、海洋生物保健品及药品的交易与仓储中心及交易中心配套生活建筑。
</t>
  </si>
  <si>
    <t xml:space="preserve">
1.完成所有手续报批；
2.完成项目用地征迁工作；。
</t>
  </si>
  <si>
    <t xml:space="preserve">
一季度桩基施工完成60%；二季度桩基施工完成，完成地下室、3#市场配套楼、1#、2#、5#交易楼土方开挖；三季度完成3#、4#、6#、7#交易楼楼土方开挖、地下室主体施工、3#市场配套楼主体封顶、1#、2#、5#交易楼主体封顶；四季度完成所有主体建筑结构封顶。
</t>
  </si>
  <si>
    <t xml:space="preserve">
连江宏东水产品市场管理有限公司份公司
</t>
  </si>
  <si>
    <t>余秀彬
13509386688
固话：0591-2612785</t>
  </si>
  <si>
    <t>陈伦杰
15880012520</t>
  </si>
  <si>
    <t>罗源闽光钢铁物流云商园项目</t>
  </si>
  <si>
    <t xml:space="preserve">
建设一栋大楼，一个云商物流园区，集仓储、物流、金融和贸易。
</t>
  </si>
  <si>
    <t xml:space="preserve">
完成规划。
</t>
  </si>
  <si>
    <t xml:space="preserve">
一季度开展相关前期审批工作；二季度完成前期工作并开工；三季度进行物流仓库主体施工；四季度物流仓库主体基本建成。
</t>
  </si>
  <si>
    <t>永泰智慧信息产业园（含市政道路）</t>
  </si>
  <si>
    <t xml:space="preserve">
占地面积1281亩，建筑面积108万㎡，包括企业总部楼宇、中小型企业研发楼等子项目，以及打造IT产业研发场所、IT相关产业终端产品生产基地。建设13条道路，道路总长为16.04公里，双向两车道，铺设沥青混凝土路面，其中包括城市次干道3条，红线宽度17米，设计时速30km/h；城市支路10条，红线宽度15-17米，设计时速20km/h。沿线共设置桥梁2座，总长193.28米，设置涵洞8道，总长120米。
</t>
  </si>
  <si>
    <t xml:space="preserve">
完成项目洽谈、规划选址等前期工作
</t>
  </si>
  <si>
    <t xml:space="preserve">
完成园区部分次干道和支路建设。
</t>
  </si>
  <si>
    <t xml:space="preserve">
福建中海创自动化科技有限公司
</t>
  </si>
  <si>
    <t>黄启汉总经理13055789971</t>
  </si>
  <si>
    <t>建筑大厦</t>
  </si>
  <si>
    <t xml:space="preserve">
项目用地面积38.68亩，总建筑面积约107000㎡。地下室一层为设备用房、车库，一、二层楼为裙楼，三层至二十五层为办公用房。
</t>
  </si>
  <si>
    <t xml:space="preserve">
动工建设，并完成裙楼工程。
</t>
  </si>
  <si>
    <t>阳光城丽景湾</t>
  </si>
  <si>
    <t xml:space="preserve">
规划占地85亩，建筑面积22万㎡。
</t>
  </si>
  <si>
    <t xml:space="preserve">
进行前期准备工作。
</t>
  </si>
  <si>
    <t xml:space="preserve">
一季度开始动工建设，二季度开始四栋主体工程建设，三季度开始销售，四季度主体建设。
</t>
  </si>
  <si>
    <t xml:space="preserve">
福建阳光集团有限公司
</t>
  </si>
  <si>
    <t>林肖伟15396126969</t>
  </si>
  <si>
    <t>福州市怡山小学</t>
  </si>
  <si>
    <t xml:space="preserve">
该项目规划用地面积约13627㎡。预计建筑面积约2.5万㎡。
</t>
  </si>
  <si>
    <t>2017.12-2019.09</t>
  </si>
  <si>
    <t xml:space="preserve">
至年底完成选址意见书，进行可行性研究报告的报审阶段。
</t>
  </si>
  <si>
    <t xml:space="preserve">
开工建设。
</t>
  </si>
  <si>
    <t xml:space="preserve">
福州市鼓楼区教育局
</t>
  </si>
  <si>
    <t>林发春
副局长
13609549585</t>
  </si>
  <si>
    <t>程平建
科  员
13285913151</t>
  </si>
  <si>
    <t>海峡演艺中心二期</t>
  </si>
  <si>
    <t xml:space="preserve">
选址面积约4.6亩，征收房屋面积约0.68万㎡，户数44户。
</t>
  </si>
  <si>
    <t>2017.02-2019.12</t>
  </si>
  <si>
    <t xml:space="preserve">
启动征迁。
</t>
  </si>
  <si>
    <t xml:space="preserve">
省文化厅
市市政公司
</t>
  </si>
  <si>
    <t>福州华伦中学搬迁新建校区</t>
  </si>
  <si>
    <t xml:space="preserve">
新增用地面积约20亩，总建筑面积4.1万㎡。办学规模为小学12班，初中30班，容纳学生2160人。建设内容主要包括新建教学综合楼及附属办公楼，按标准化学校添置教学设备、水电增容等。
</t>
  </si>
  <si>
    <t xml:space="preserve">
完成前期建审工作，开工建设。
</t>
  </si>
  <si>
    <t xml:space="preserve">
福州华伦中学
</t>
  </si>
  <si>
    <t>唐锦涛
13328228258</t>
  </si>
  <si>
    <t>鳌峰学校新建</t>
  </si>
  <si>
    <t xml:space="preserve">
新增用地面积约46.8亩，总建筑面积5.8万㎡，新建一所九年一贯制学校,办学规模为小学42班，容纳学生1890人；初中24班,容纳学生1200人。包括新建教学综合楼及附属办公楼，按标准化学校添置教学设备、水电增容等。
</t>
  </si>
  <si>
    <t xml:space="preserve">
福州市江滨建设开发公司
</t>
  </si>
  <si>
    <t>董建峰13506991980</t>
  </si>
  <si>
    <t>晋安区妇幼保健医院改扩建项目</t>
  </si>
  <si>
    <t xml:space="preserve">
项目西侧南平西路、北侧健康路，总用地11210㎡，总建筑面积44601㎡，其中一期建筑面积12692㎡
</t>
  </si>
  <si>
    <t xml:space="preserve">
晋安区妇幼保健医院
</t>
  </si>
  <si>
    <t>黄榕钦
13788872290</t>
  </si>
  <si>
    <t>岳峰中学</t>
  </si>
  <si>
    <t xml:space="preserve">
占地约72.88亩，建筑面积44324㎡，计容面积40084㎡。
</t>
  </si>
  <si>
    <t xml:space="preserve">
晋安区教育局
</t>
  </si>
  <si>
    <t>李子全
13055789069</t>
  </si>
  <si>
    <t>福州市晋安区医院改扩建工程</t>
  </si>
  <si>
    <t xml:space="preserve">
项目位于连江中路东侧，总用地面积15871.99㎡，总建筑面积63627㎡，其中一期建筑面积255227㎡
</t>
  </si>
  <si>
    <t xml:space="preserve">
前期规划。
</t>
  </si>
  <si>
    <t xml:space="preserve">
福州市晋安区医院
</t>
  </si>
  <si>
    <t>许景强
13960783231</t>
  </si>
  <si>
    <t>福州海西口腔医院及陶行知国际教育交流中心</t>
  </si>
  <si>
    <t xml:space="preserve">
总建筑面积8.07万㎡，建设陶行知国际交流中心、陶行知国际教育中心、福州海西口腔医院、眼耳鼻喉专科医院、病房综合楼及配套宿舍等。
</t>
  </si>
  <si>
    <t xml:space="preserve">
土地已清表围挡，业主正在办理施工许可证。
</t>
  </si>
  <si>
    <t xml:space="preserve">
一至四季度做好项目前期手续报批工作。
</t>
  </si>
  <si>
    <t xml:space="preserve">
福州海西口腔医院有限公司
</t>
  </si>
  <si>
    <t>甘军联13809525950</t>
  </si>
  <si>
    <t>王朝淦13809535218</t>
  </si>
  <si>
    <t>市委党校新校区项目</t>
  </si>
  <si>
    <t xml:space="preserve">
主要建设1#学研楼、2#-3#教学楼及会务中心、4#-6#学员宿舍楼及其他配套设施，总建筑面积27443.27㎡，其中地下室建筑面积5991.98㎡。
</t>
  </si>
  <si>
    <t xml:space="preserve">
完成施工图设计与图审工作。
</t>
  </si>
  <si>
    <t xml:space="preserve">
一、二季度前期工作，三、四季度部分工程建设。
</t>
  </si>
  <si>
    <t>福州软件职业技术学院长乐新校区</t>
  </si>
  <si>
    <t>湖南镇
文岭镇</t>
  </si>
  <si>
    <t xml:space="preserve">
总建筑面积约28.6万㎡，主要建设综合楼、学院教学、行政楼、函授楼、外教楼、研究用房、学生教工宿舍、食堂、体育运动设施及配套等。
</t>
  </si>
  <si>
    <t xml:space="preserve">
完成交地约290亩，地勘完成，正在场地平整和试桩。
</t>
  </si>
  <si>
    <t xml:space="preserve">
一季度至四季度建设并完成一期教学主楼、宿舍、食堂、后勤楼等。
</t>
  </si>
  <si>
    <t xml:space="preserve">
福州软件职业技术学院
</t>
  </si>
  <si>
    <t>郭捷15280090528
王政军13959180038，596463930@qq.com</t>
  </si>
  <si>
    <t>长乐斯坦福医疗卫生商业商务项目</t>
  </si>
  <si>
    <t xml:space="preserve">
用地30亩，建设以第四代G4射波刀医疗为主，兼肿瘤早期监测与体检的医院。
</t>
  </si>
  <si>
    <t xml:space="preserve">
围墙完成，土方工程基本完成。
</t>
  </si>
  <si>
    <t xml:space="preserve">
一、二季度开展施工图设计及各项建设审批手续。三、四季度主体工程建设。
</t>
  </si>
  <si>
    <t xml:space="preserve">
长乐斯坦福医院
</t>
  </si>
  <si>
    <t>刘宜俤13799941885</t>
  </si>
  <si>
    <t>长乐椿萱乐老年公寓项目</t>
  </si>
  <si>
    <t xml:space="preserve">
用地249.49亩，建设老年休闲公寓。其中，一期开发建设75亩。
</t>
  </si>
  <si>
    <t xml:space="preserve">
正在电杆搬迁。
</t>
  </si>
  <si>
    <t xml:space="preserve">
椿萱乐投资有限公司
</t>
  </si>
  <si>
    <t>武美华13600816890</t>
  </si>
  <si>
    <t>武美华13600816890
姜董事13805010597</t>
  </si>
  <si>
    <t>闽侯县第二实验小学</t>
  </si>
  <si>
    <t xml:space="preserve">
新增招生1620人，建筑总面积34815.5㎡，主要建设教学楼、综合楼、连廊、地下室、室外操场和相关配套。
</t>
  </si>
  <si>
    <t xml:space="preserve">
7月13日在闽侯县城乡规划局获得《建设项目选址意见书》，环评等相关手续正在办理中。
</t>
  </si>
  <si>
    <t xml:space="preserve">
一季度施工、监理招标；二季度桩基施工；三季度地下室施工；四季度教学楼、综合楼连廊等基础及主体施工。
</t>
  </si>
  <si>
    <t xml:space="preserve">
闽侯县甘蔗小学学区
</t>
  </si>
  <si>
    <t>赵建飞13705928550</t>
  </si>
  <si>
    <t>杨立堂13705037578</t>
  </si>
  <si>
    <t>闽侯县精神病医院迁建项目</t>
  </si>
  <si>
    <t xml:space="preserve">
用地面积44009.10㎡(合66亩)，项目一期用地35亩，建筑占地面积5618.60㎡，总建筑面积26655.6㎡（其中2#住院楼建筑面积7100㎡缓建），一期建设内容为：装修改造门诊楼，新建住院楼，食堂、宿舍楼，配电用房等，设计病床数334张，机动车位53个，非机动车位1066个，同时配套设计院区内道路、绿化景观、封闭式活动场地晾晒场、室外水电管网等。
</t>
  </si>
  <si>
    <t xml:space="preserve">
完成项目立项、土地规划用地审批、总平面会审、地质勘察、项目工程设计等前期工作。
</t>
  </si>
  <si>
    <t xml:space="preserve">
一季度桩基施工，配套用房和配电房开始施工；二季度配套用房和配电房完工，门诊楼改造、1#住院楼、食堂职工宿舍楼桩基进场，开始打桩、主体施工；三季度门诊楼改造、1#住院楼、食堂职工宿舍楼主体施工中；四季度门诊楼改造、1#住院楼、食堂职工宿舍楼主体基础完工，室外道路、绿化、景观开始施工。
</t>
  </si>
  <si>
    <t xml:space="preserve">
闽侯县精神病医院
</t>
  </si>
  <si>
    <t>叶孝俭、院长、13705030933</t>
  </si>
  <si>
    <t>叶长荣、付院长、13850111916</t>
  </si>
  <si>
    <t>闽侯职业中专学校新校区</t>
  </si>
  <si>
    <t xml:space="preserve">
总建筑面积61650㎡，包括教学楼3栋，实训楼3栋、多功能厅1栋，培训中心1栋，学生活动中心1栋，综合楼（图书馆）1栋，体艺中心1栋，学生公寓4栋，食堂1栋，看台一座，人防地下室，普通地下室以及田径场、篮排球场，停车场和绿化广场等。
</t>
  </si>
  <si>
    <t xml:space="preserve">
新校区挡土墙工程准备施工招投标，土方工程准备进场施工。新校区工程设计方案确认中。
</t>
  </si>
  <si>
    <t xml:space="preserve">
一季度施工图设计；二季度预算编制；三季度预算编制送审及施工、监理招投标；四季度动工建设。
</t>
  </si>
  <si>
    <t xml:space="preserve">
闽侯职业中专学校新校区
</t>
  </si>
  <si>
    <t>校长：叶小英13705982348</t>
  </si>
  <si>
    <t>总务主任：张可钦13665001278</t>
  </si>
  <si>
    <t>省委党校（福建行政学院）新校区</t>
  </si>
  <si>
    <t xml:space="preserve">
规划用地1000亩，总建筑面积20.4万㎡，主要建设教学楼、教学研究中心等。
</t>
  </si>
  <si>
    <t xml:space="preserve">
前期项目选址。
</t>
  </si>
  <si>
    <t xml:space="preserve">
一季度启动征地拆迁，二季度基本完成征地拆迁，三季度完成施工招投标，四季度动工建设。
</t>
  </si>
  <si>
    <t xml:space="preserve">
福建行政学院 
</t>
  </si>
  <si>
    <t>卞明如15980226303</t>
  </si>
  <si>
    <t>罗源县医院改扩建</t>
  </si>
  <si>
    <t xml:space="preserve">
建设一幢2万㎡的病房大楼，新增床位200张，改造放射科，添置核磁共振。
</t>
  </si>
  <si>
    <t xml:space="preserve">
制定项目建议书，启动征迁工作。
</t>
  </si>
  <si>
    <t xml:space="preserve">
一季度开展征迁及项目审批工作；二季度完成征迁及项目审批工作；三季度施工许可审批、设计、财审工作；四季度招标并开工，基本完成基础，完成放射科改造和核磁共振购置安装。
</t>
  </si>
  <si>
    <t xml:space="preserve">
罗源县医院
</t>
  </si>
  <si>
    <t>张文标
职务院长
联系方式：13809523370</t>
  </si>
  <si>
    <t>黄耀国
职务：院长助理。
联系方式：15606019788</t>
  </si>
  <si>
    <t>县妇幼保健和中医院迁建工程</t>
  </si>
  <si>
    <t xml:space="preserve">
总占地面积17.6亩，总建筑面积11071㎡，总体规划100张床位。建设门诊、住院病房大楼一座7层，后勤保障楼一座4层，配套建设停车场、道路、门卫、围墙、绿化等设施。
</t>
  </si>
  <si>
    <t xml:space="preserve">
妇幼保健院大楼主体封顶，中医院门诊楼、住院病房大楼、营养食堂楼主体封顶。
</t>
  </si>
  <si>
    <t xml:space="preserve">
卫计局
</t>
  </si>
  <si>
    <t>三岐小学</t>
  </si>
  <si>
    <t xml:space="preserve">
规划用地68.74亩，用以校舍及配套设施建设。
</t>
  </si>
  <si>
    <t xml:space="preserve">
前期手续报批，农转用手续已上报省、市国土部门待批复。
</t>
  </si>
  <si>
    <t xml:space="preserve">
10月31日前完成项目前期手续、完成招投标；11月份开始动工建设。
</t>
  </si>
  <si>
    <t xml:space="preserve">
南屿小学学区
</t>
  </si>
  <si>
    <t>卓粤胜15280005578</t>
  </si>
  <si>
    <t>林腾13600885033</t>
  </si>
  <si>
    <t>首山中学</t>
  </si>
  <si>
    <t>仓
山
区</t>
  </si>
  <si>
    <t xml:space="preserve">
项目位于仓山区首山路东侧、南二环路北侧，征地72.05亩，实用地47.8亩，容积率为0.9，总建筑面积3.5万平方米，共6栋楼，九年一贯制学校，班级总数为48班，绿化率30%。
</t>
  </si>
  <si>
    <t>已完成选址、指标、立项、总平、管综、建筑方案、施工图、施工图审查、用地预审、标控制价审核等工作，正在进行重新备案和施工招标、人防设计审查工作。</t>
  </si>
  <si>
    <t>12月底桩基施工完成。</t>
  </si>
  <si>
    <t>福州公安信息化建设项目</t>
  </si>
  <si>
    <t xml:space="preserve">
开展包括公共安全云平台以及技侦、网侦技术建设。
</t>
  </si>
  <si>
    <t xml:space="preserve">
福州公安信息化建设项目分成若干子项目，大部分项目目前正在申报立项。
</t>
  </si>
  <si>
    <t xml:space="preserve">
1-4月开展前期调研和申报立项；5-7月完成可研编制；8月完成可研评审；9-10月开展招标；11-12月签订合同支付首付款。
</t>
  </si>
  <si>
    <t xml:space="preserve">
市公安局
</t>
  </si>
  <si>
    <t>郑书杰科通处处长87026696</t>
  </si>
  <si>
    <t>福州市高清视频监控系统</t>
  </si>
  <si>
    <t>六个城区</t>
  </si>
  <si>
    <t xml:space="preserve">
在城区规划2.5万路高清视频监控点，2017年开工建设1万路高清视频监控点。
</t>
  </si>
  <si>
    <t xml:space="preserve">
完成项目前期准备工作，开展可研编制。
</t>
  </si>
  <si>
    <t xml:space="preserve">
4月对细化后初步设计方案进行审核；6月完成一期（1万路）招投标；8月一期（1万路）进场施工。
</t>
  </si>
  <si>
    <t>郑书杰科通处长87026697</t>
  </si>
  <si>
    <t>华屏苑</t>
  </si>
  <si>
    <t xml:space="preserve">
占地面积9676.6㎡，总建筑面积约2.8万㎡（包含不计入容积率的建筑面积约0.56万㎡），主要建设4栋住宅及相应的配套设施，主要建筑物面积约2.2万㎡。
</t>
  </si>
  <si>
    <t>2017.05-2018.12</t>
  </si>
  <si>
    <t xml:space="preserve">
地下室主体工程建设。
</t>
  </si>
  <si>
    <t>郑石斌
项目副经理15859030909</t>
  </si>
  <si>
    <t>陈世杰
现场代表18650359282</t>
  </si>
  <si>
    <t>义井村旧屋区改造</t>
  </si>
  <si>
    <t xml:space="preserve">
选址面积309.68亩，征收房屋面积40万㎡。地块内总户数共计1023户。
</t>
  </si>
  <si>
    <t xml:space="preserve">
完成征收工作。
</t>
  </si>
  <si>
    <t xml:space="preserve">
前期方案设计，力争开工建设。
</t>
  </si>
  <si>
    <t xml:space="preserve">
金辉地产
</t>
  </si>
  <si>
    <t>陈锦鸿
13850151380
陈  曦
13959113157</t>
  </si>
  <si>
    <t>中寰广场</t>
  </si>
  <si>
    <t xml:space="preserve">
鼓楼区斗西路南侧，东西河北侧，加洋巷旧屋区改造地块，选址面积86.05亩，占地面积52167㎡，总建面293883㎡。
</t>
  </si>
  <si>
    <t>2017.3-2019.12</t>
  </si>
  <si>
    <t xml:space="preserve">
取得国土证，总评批复，准备开工。
</t>
  </si>
  <si>
    <t xml:space="preserve">
开始施工。
</t>
  </si>
  <si>
    <t xml:space="preserve">
福州中寰房地产开发有限公司
</t>
  </si>
  <si>
    <t>陈建军
副总经理18559128358</t>
  </si>
  <si>
    <t>华润斗池路项目</t>
  </si>
  <si>
    <t xml:space="preserve">
用地面积67.5亩，地上计容建筑面积约22.52万㎡计划建设安置住宅、商业和办公楼。
</t>
  </si>
  <si>
    <t xml:space="preserve">
安置房地块桩基进场。
</t>
  </si>
  <si>
    <t xml:space="preserve">
安置房地块开始动工。
</t>
  </si>
  <si>
    <t xml:space="preserve">
华润置地（福州）投资有限公司
</t>
  </si>
  <si>
    <t>杨桥新村二期旧屋区改造</t>
  </si>
  <si>
    <t xml:space="preserve">
建筑用地面积15456.2㎡（23.18亩）；容积率2.8；其中配建商业建筑面积为2万㎡；建筑密度不超过36%；绿地率不低21%以上；建筑限高（层数）不超过80米。根据出让方案，我区回购1万㎡住宅、2万㎡商业，及根据商业配置的车位。
</t>
  </si>
  <si>
    <t>2017.12-2019.12</t>
  </si>
  <si>
    <t xml:space="preserve">
项目全部完成签约，正在清租，完成土地出让。
</t>
  </si>
  <si>
    <t xml:space="preserve">
万科地产
</t>
  </si>
  <si>
    <t>吴  欣
13599082482  
程祖莹
15980241118</t>
  </si>
  <si>
    <t>古乐路旧改项目</t>
  </si>
  <si>
    <t xml:space="preserve">
选址面积约106.5亩，征收房屋面积约17.5万㎡。
</t>
  </si>
  <si>
    <t>2017.10-2020.12</t>
  </si>
  <si>
    <t xml:space="preserve">
已办理选址。
</t>
  </si>
  <si>
    <t xml:space="preserve">
鼓楼区建设投资管理中心
</t>
  </si>
  <si>
    <t>福州市光明港两岸综合整治工程安置房二期</t>
  </si>
  <si>
    <t xml:space="preserve">
项目位于光明路东侧，用地面积8209.5㎡，总建筑面积25268.9㎡。拟建筑物由2幢25层住宅楼、1幢2-3层配套用房及1层地下室组成，地上建筑面积19774.6㎡，地下建筑面积为5494.3㎡。建筑容积率2.4，绿地率30%；总户数258户；地面停车位52个；地下停车位121个。
</t>
  </si>
  <si>
    <t xml:space="preserve">
进行前期工作。
</t>
  </si>
  <si>
    <t>张和东；18850389177</t>
  </si>
  <si>
    <t>红星苑二期</t>
  </si>
  <si>
    <t xml:space="preserve">
本项目位于连江南路以东，光明港路以南，光明路以西，鳌兴路以北区域。拟建工程征地面积为46亩，总建筑面积10.77万㎡，住宅建筑面积为10.39万㎡，配套用房3000㎡，地下建筑面积2.25万㎡。拟建筑物由5栋30-35F住宅楼及单层配套用房组成，用地范围内地面下设一层地下室。
</t>
  </si>
  <si>
    <t xml:space="preserve">林智斌18144008997  email：9183099@qq.com  </t>
  </si>
  <si>
    <t xml:space="preserve">张和东18850389177  email：526662951@qq.com  </t>
  </si>
  <si>
    <t>排尾周边地块棚户区改造</t>
  </si>
  <si>
    <t xml:space="preserve">
总征地面积约765亩，总征收户数约6289户，总征收面积约103.7万㎡。
</t>
  </si>
  <si>
    <t xml:space="preserve">
年底进行前期工作。
</t>
  </si>
  <si>
    <t xml:space="preserve">
进场实施征迁。
</t>
  </si>
  <si>
    <t>杨小津15980251541</t>
  </si>
  <si>
    <t>晋安连潘棚户区改造</t>
  </si>
  <si>
    <t xml:space="preserve">
占地约1100亩，包括连潘、双坂、凤坂片旧屋区改造，建设商业、大型公建、商务办公等项目。
</t>
  </si>
  <si>
    <t xml:space="preserve">
征迁扫尾，以及部份地块挂牌出让。
</t>
  </si>
  <si>
    <t xml:space="preserve">
部分地块开工建设。
</t>
  </si>
  <si>
    <t>陈伟13559117926</t>
  </si>
  <si>
    <t>世茂璀璨天城</t>
  </si>
  <si>
    <t xml:space="preserve">
总用地面积72228㎡，总建筑面积355275㎡，拟建住宅、商业用房，约为2000套。
</t>
  </si>
  <si>
    <t>2017－2019</t>
  </si>
  <si>
    <t xml:space="preserve">
福州世茂汇盈置业有限公司
</t>
  </si>
  <si>
    <t>梁娟13950427390</t>
  </si>
  <si>
    <t>中庚香开连天花园</t>
  </si>
  <si>
    <t xml:space="preserve">
土地面积：18310㎡（合27.47亩）房地产开发。
</t>
  </si>
  <si>
    <t>王春云13905929281</t>
  </si>
  <si>
    <t>鲁能花园</t>
  </si>
  <si>
    <t xml:space="preserve">
用地面积95亩，容积率3.4，总建筑面积272300㎡,地上建筑面积20500㎡，地下建筑面积51800㎡,其中住宅208200㎡，商业9500㎡。
</t>
  </si>
  <si>
    <t xml:space="preserve">
征迁及报批工作。
</t>
  </si>
  <si>
    <t xml:space="preserve">
一期、二期动工建设。
</t>
  </si>
  <si>
    <t xml:space="preserve">
福州鲁能地产有限公司
</t>
  </si>
  <si>
    <t>李健、总经理、手机15306091177</t>
  </si>
  <si>
    <t>俞骁、报批报建管理、手机13805066861</t>
  </si>
  <si>
    <t>中亭公寓</t>
  </si>
  <si>
    <t xml:space="preserve">
选址面积44067㎡，建筑用地面积34499㎡，总建筑面积198123㎡，地上建筑面积148136㎡（其中：住宅建筑面积120188.9㎡，商业建筑面积23782.10㎡，配套建筑面积4165㎡）；地下建筑面积5万㎡。
</t>
  </si>
  <si>
    <t xml:space="preserve">
完成发改立项批复，前期报批工作。
</t>
  </si>
  <si>
    <t>66</t>
  </si>
  <si>
    <t xml:space="preserve">
福州闽西老区房地产开发有限公司
</t>
  </si>
  <si>
    <t>黄灿杰18050783333</t>
  </si>
  <si>
    <t>溪口组团</t>
  </si>
  <si>
    <t xml:space="preserve">
占地643亩，房屋征收面积57.5万㎡，拟建设安置房及城建综合项目。
</t>
  </si>
  <si>
    <t xml:space="preserve">
完成征迁工作，部分地块出让。
</t>
  </si>
  <si>
    <t xml:space="preserve">
待定
</t>
  </si>
  <si>
    <t>快洲安置房</t>
  </si>
  <si>
    <t xml:space="preserve">
用地41.5亩，总建筑面积10.4万㎡，建设安置房。
</t>
  </si>
  <si>
    <t xml:space="preserve">
力争年底前桩基施工。
</t>
  </si>
  <si>
    <t>黄焱13600856787</t>
  </si>
  <si>
    <t>福马路拓宽改造项目沿线旧屋区征收项目一期</t>
  </si>
  <si>
    <t xml:space="preserve">
占地面积540亩，征收面积7.3(万㎡)，征收户数720户，涉及胐头、上德、下德、快安、龙门、魁歧、建坂共7村
</t>
  </si>
  <si>
    <t xml:space="preserve">
前期准备
</t>
  </si>
  <si>
    <t xml:space="preserve">
完成60%的征收任务
</t>
  </si>
  <si>
    <t xml:space="preserve">
马尾镇
</t>
  </si>
  <si>
    <t>项目林经理13809512456</t>
  </si>
  <si>
    <t>林经理13809512456</t>
  </si>
  <si>
    <t>闽亭片旧屋区改造征收项目</t>
  </si>
  <si>
    <t xml:space="preserve">
占地面积388亩，拆迁总面积15.87万㎡，其中住宅面积14.09万㎡，工业建筑面积1.78万㎡。
</t>
  </si>
  <si>
    <t xml:space="preserve">
完成征迁交地及部分建设。
</t>
  </si>
  <si>
    <t xml:space="preserve">
区房地产开发公司
</t>
  </si>
  <si>
    <t>副总经理张庆勇13960856663</t>
  </si>
  <si>
    <t>李工13599398355</t>
  </si>
  <si>
    <t>青洲片棚户区改造及安置房项目</t>
  </si>
  <si>
    <t xml:space="preserve">
占地222亩，征收面积21.6万㎡，征收户数1778户，建设安置房约14万㎡。
</t>
  </si>
  <si>
    <t xml:space="preserve">
征迁完成，安置房年底前动工。
</t>
  </si>
  <si>
    <t>三环魁歧互通征收项目</t>
  </si>
  <si>
    <t xml:space="preserve">
占地面积102.38亩，征收面积3.9(万㎡)，征收企业用地5家
</t>
  </si>
  <si>
    <t xml:space="preserve">
完成征收任务
</t>
  </si>
  <si>
    <t>闽侯青口镇安置房（二期）北区</t>
  </si>
  <si>
    <t xml:space="preserve">
总用地面积129亩，建筑面积33万㎡，容积率2.8。
</t>
  </si>
  <si>
    <t xml:space="preserve">
方案设计
</t>
  </si>
  <si>
    <t xml:space="preserve">
一季度确定开发方案，二季度施工图设计；三季度施工图审查；四季度动工建设
</t>
  </si>
  <si>
    <t xml:space="preserve">
青口镇小城镇综合改革建设指挥部
</t>
  </si>
  <si>
    <t>张功鹏、青口镇党委委员、13599075651</t>
  </si>
  <si>
    <t>张海、22770987、15980275136、qkxczzhb@163.com</t>
  </si>
  <si>
    <t>甘蔗旧城改造二期</t>
  </si>
  <si>
    <t xml:space="preserve">
规划用地约500亩，拆迁约20万㎡。
</t>
  </si>
  <si>
    <t xml:space="preserve">
前期方案制定。
</t>
  </si>
  <si>
    <t xml:space="preserve">
完成土地手续报批、完成拆迁及地块出让。
</t>
  </si>
  <si>
    <t xml:space="preserve">
甘蔗街道办事处
</t>
  </si>
  <si>
    <t>陈世增
13905923803</t>
  </si>
  <si>
    <t>芦洪焰
13609557078</t>
  </si>
  <si>
    <t>滨海新城安置房一期建设</t>
  </si>
  <si>
    <t xml:space="preserve">
保障房，总用地面积约180.06亩，总建筑面积约23万㎡
</t>
  </si>
  <si>
    <t xml:space="preserve">
完成前期工作并动建。
</t>
  </si>
  <si>
    <r>
      <t>约</t>
    </r>
    <r>
      <rPr>
        <sz val="10"/>
        <rFont val="Helv"/>
        <family val="2"/>
        <charset val="0"/>
      </rPr>
      <t>180.06</t>
    </r>
  </si>
  <si>
    <t>福建皇帝洞大峡谷旅游风景区</t>
  </si>
  <si>
    <t>日溪乡</t>
  </si>
  <si>
    <t xml:space="preserve">
占地面积1.2万亩，建筑面积（含已建、在建和计划建设面积）3万㎡，日接待能力1.2万人。
</t>
  </si>
  <si>
    <t xml:space="preserve">
脉动式缆车长度1.5公里、游览小火车道7公里；酒店、游客服务中心、停车场、桥梁、雕刻文化长廊、游步道建设；购买游船8艘。
</t>
  </si>
  <si>
    <t>50亩</t>
  </si>
  <si>
    <t xml:space="preserve">
福建皇氐洞景区开发有限公司
</t>
  </si>
  <si>
    <t>董事长：张怀玉
电话：13911189222</t>
  </si>
  <si>
    <t>董事长助理：周虎
电话：18960721966</t>
  </si>
  <si>
    <t>闽侯金水湖文化旅游和养生养老项目</t>
  </si>
  <si>
    <t xml:space="preserve">
项目规划总用地面积2500亩,设计“一阁、一环、三区”的空间布局；将建设精神地标金水阁，环湖而建的滨水栈道，以养老养生、文化旅游、远动休闲为主题的三大区。各组团区域分别涉及养老度假区、保健养生中心、环湖滨水休闲带、候官府邸书院、生态茶园、民俗度假村、全民运功公园、水上运动中心、体能训练基地等三十二项业态；且配备两个大型接待中心，两个主题会所，三大主题酒店，滨水商业小镇、书院古巷商业街等四大商业中心。
</t>
  </si>
  <si>
    <t xml:space="preserve">
一期340.34亩（A1、A2共169.7亩，A5170.64亩）征地拆迁、土地平整已基本结束，施工便道施工；A3地块（43.13亩）未出让，目前已完成交地30亩，正在清表。
</t>
  </si>
  <si>
    <t xml:space="preserve">
一季度总平规划设计，进行拆迁、临时道路、场地平整；二季度桩基施工；三季度主体施工；四季度部分工程主体封顶。
</t>
  </si>
  <si>
    <t xml:space="preserve">
闽侯金水湖文化旅游开发有限公司
</t>
  </si>
  <si>
    <t>李灵丽       项目经办     13705060702</t>
  </si>
  <si>
    <t>石佛山森林公园</t>
  </si>
  <si>
    <t xml:space="preserve">
规划用地面积2340亩，建设包括入口广场、休闲广场、名人亭、石材板凳、步行栈道、登山车行道、湖体工程、观景台、园林景观、停车场以及配套的雨水、污水、给水、电力工程，并进行绿化改造和山林补植。
</t>
  </si>
  <si>
    <t>民营</t>
  </si>
  <si>
    <t xml:space="preserve">
一、二季度完成土地征迁、施工招标、入口广场及登山栈道建设；三季度观景台及园林景观建设；四季度名人亭及湖体工程建设。
</t>
  </si>
  <si>
    <t>连江定海湾山海运动小镇项目</t>
  </si>
  <si>
    <t>筱埕镇</t>
  </si>
  <si>
    <t xml:space="preserve">
建设游艇产业群：码头、酒店、小镇配套等定海湾滨海旅游度假休闲区；打造6公里山地长城、运动健康公寓、登山步道、玻璃桥、蹦极等山地极限运动体验区以及山海特色小镇相关配套设施。
</t>
  </si>
  <si>
    <t xml:space="preserve">
编制山海运动特色小镇可行性报告，进行项目备案及相关用海、用地、用林征用审批。
</t>
  </si>
  <si>
    <t xml:space="preserve">
一季度游客服务中心、海滩线修复建设、一期项目基础处理及二、三期项目工可编制；二季度游客服务中心主体建设；三季度游客服务中心完成并投入使用；二、三期项目工可完成，并进行土地农转用审批工作。
</t>
  </si>
  <si>
    <t xml:space="preserve">
福建定海湾实业有限公司
</t>
  </si>
  <si>
    <t>黄志铭18650093388</t>
  </si>
  <si>
    <t>罗源吕洞畲族风情休闲度假园</t>
  </si>
  <si>
    <t xml:space="preserve">
项目规划总面积941.05亩（其中，建设用地总占地面积209.95亩，非建设用地总占地面积731.10亩）。其中接待服务区15.56亩，休闲度假区206.73亩，珍稀植物展示区184.86亩，康体运动区242.25亩，森林背景区291.65亩。计划分三年建成，建筑面积约1万㎡，建成后日接待游客能力0.5万人。
</t>
  </si>
  <si>
    <t xml:space="preserve">
完成立项审批，办理林地审批手续。
</t>
  </si>
  <si>
    <t xml:space="preserve">
一季度办理林地审批等前期手续；二季度办理前期手续，开工，进行土地平整；三季度完成路网建设；四季度完成珍稀植物园部分建设项目。
</t>
  </si>
  <si>
    <t xml:space="preserve">
福州吕洞度假山庄有限公司
</t>
  </si>
  <si>
    <t>胡力香、项目经理 13799398193</t>
  </si>
  <si>
    <t>杨莹霞 松山镇党委副书记  13609540079</t>
  </si>
  <si>
    <t>海洋极地世界</t>
  </si>
  <si>
    <t xml:space="preserve">
建设海洋极地科普展馆及配套服务设施，总用地128667㎡，建筑面积138000㎡，建设内容包括：鲸海畅游、海底生物、国宝中华鲟馆、热带雨林、海洋世界、极地王国、海洋剧场、科普教育馆、4D影院、游客服务中心、设备设施用房、商业服务设施、职工宿舍楼及办公楼等。规划道路等级为城市主干路，北起福诏高速连接线，南至海洋馆停车场路，规划长度1171.883m，规划红线宽度18m，设计速度标准为40km/h。建设内容包括：道路工程、公共交通工程、桥梁工程、照明工程、绿化工程及道路沿线广告牌等。
</t>
  </si>
  <si>
    <t xml:space="preserve">
进行项目可研报批，项目设计、三通一平等基础工程工作。
</t>
  </si>
  <si>
    <t xml:space="preserve">
完成主体建筑及设备安装，室内外装修，造景，峻工验收。海洋馆停车场完成60%工程量。
</t>
  </si>
  <si>
    <t xml:space="preserve">
福州泳泰旅游有限公司
</t>
  </si>
  <si>
    <t>陈承勤13950254070</t>
  </si>
  <si>
    <t>中国瓷天下旅游区</t>
  </si>
  <si>
    <t>项目占地面积3500多亩，建筑面积180000平方米；主要建设陶气部落亲子景区、义窑古村、古道逃生极限运动基地、海丝瓷路奇幻漂游景区、遇见青由度假小村等五大板块。项目以5A级景区标准建设，建成后五年内游客达到1000万人次。</t>
  </si>
  <si>
    <t xml:space="preserve">
项目签约。项目公司注册。确定红线范围并完成地形图测量。完善策划，开始规划。
</t>
  </si>
  <si>
    <t xml:space="preserve">
一季度收集项目林地报批、用地报批相关材料；完成一期用地征收工作10%；
二季度取得项目一期用地批文；完成一期用地征收工作70%；
三季度完成项目一期用地征收工作；施工前期准备工作，项目动建；
四季度协调推进瓷天下项目一期工程建设。
</t>
  </si>
  <si>
    <t xml:space="preserve">
筹建单位：福建新蓝海旅游管理有限公司、福建索佳艺陶瓷有限公司
</t>
  </si>
  <si>
    <t>陈小兴（新蓝海 总裁） 13960923233；刘榕冰（索佳艺 董事长）13850181277</t>
  </si>
  <si>
    <t>陈小兴（新蓝海 总裁） 13960923233</t>
  </si>
  <si>
    <t>福州琅岐岛特色海洋经济园围海造地工程</t>
  </si>
  <si>
    <t xml:space="preserve">
建设智慧创意复合功能区，重点发展以智慧创意等高新产业以及休闲旅游相关的配套产业为主体的产业发展综合区。工程先进行围海造地工程，形成陆域面积297.58公顷，填方量约为1800万m³,吹沙造地1500亩。
</t>
  </si>
  <si>
    <t>2018-2021</t>
  </si>
  <si>
    <t xml:space="preserve">
A区前期准备工作；
B区区域用海规划已批复，进行前期准备工作。
</t>
  </si>
  <si>
    <t xml:space="preserve">
A区可研等前期手续报批；
B区办理申请用海前期手续。
</t>
  </si>
  <si>
    <t>长乐松下港区综合配套区（二期）工程</t>
  </si>
  <si>
    <t xml:space="preserve">
填海造地，形成陆域面积约118.23万㎡。
</t>
  </si>
  <si>
    <t>2018-2019</t>
  </si>
  <si>
    <t xml:space="preserve">
项目用海已报国家海洋局审批等。
</t>
  </si>
  <si>
    <t xml:space="preserve">
一、二季度开展立项前期委托工作。三、四季度完成立项、项目用海审批。
</t>
  </si>
  <si>
    <t xml:space="preserve">
福建上瑞集团有限公司
</t>
  </si>
  <si>
    <t>王长芳 董事长 0591-88011192 13960866111</t>
  </si>
  <si>
    <t>于莉  总裁办主任 0591-88011192
13665079976</t>
  </si>
  <si>
    <t>长乐福州港松下港区临港工业填海造地项目</t>
  </si>
  <si>
    <t xml:space="preserve">
在松下镇牛头湾与大祉湾之间海域填海造地7950亩。
</t>
  </si>
  <si>
    <t xml:space="preserve">
正在修编项目可行性研究报告及海域预审。
</t>
  </si>
  <si>
    <t xml:space="preserve">
一至四季度开展并完成施工图设计、各项建设审批手续。
</t>
  </si>
  <si>
    <t xml:space="preserve">
长乐市松下港区开发建设有限公司
</t>
  </si>
  <si>
    <t>林超28277000
13799940060</t>
  </si>
  <si>
    <t>松下港区防波堤二期</t>
  </si>
  <si>
    <t xml:space="preserve">
新建防波堤总长2160米，堤高14.1米，堤宽21米。
</t>
  </si>
  <si>
    <t xml:space="preserve">
项目“工可”已核准。勘察设计已编制，工程初设已批复，并上报国家交通部审核。
</t>
  </si>
  <si>
    <t xml:space="preserve">
一、二季度完成项目施工图设计及预算编制及财审工作；三、四季度完成项目施工、监理招标文件编制及招标工作。
</t>
  </si>
  <si>
    <t>李瑞兴13509339077，sxgq28667000@163.com</t>
  </si>
  <si>
    <t>刘梦楠28667000，13860681550，sxgq28667000@163.com</t>
  </si>
  <si>
    <t>长乐炎山至黄石段防洪围堰路堤项目</t>
  </si>
  <si>
    <t xml:space="preserve">
围堰填土造地2000亩，建设防洪堤、滨江路路基3公里、水闸、排洪渠2公里。
</t>
  </si>
  <si>
    <t xml:space="preserve">
闽江水域岸线调整省政府已审批，可研（水利部分）已审批。水源保护区调整方案已报福州市政府待审查。
</t>
  </si>
  <si>
    <t xml:space="preserve">
一季度完成工程可研批复。二季度完成用地、用林、环评等相关报批手续及初设批复。三季度完成施工图设计。四季度完成施工图审查及开展工程沿线征地拆迁工作。
</t>
  </si>
  <si>
    <t>陈宝来13706952777</t>
  </si>
  <si>
    <t>陈宝来13706952777，clslk@163.com</t>
  </si>
  <si>
    <t>228国道外文武垦区段至下沙段堤路结合工程</t>
  </si>
  <si>
    <t xml:space="preserve">
新建道路总长约5.3公里，设计标准为一级公路，设计时速60公里，双向八车道；外文武海堤提级加固改造长4.3公里，设计防潮标准为100年一遇；新建挡潮排涝闸1座，堤防等级为Ⅰ级。
</t>
  </si>
  <si>
    <t xml:space="preserve">
测量已完成，钻探完成60%，正在景观设计。
</t>
  </si>
  <si>
    <t xml:space="preserve">
一季度完成初设批复。二季度完成施工图设计、用地、用林等相关报批手续。三季度完成工程沿线属地的征地拆迁。四季度完成项目招投标等工作。
</t>
  </si>
  <si>
    <t>连江县苔菉中心渔港</t>
  </si>
  <si>
    <t>苔菉镇</t>
  </si>
  <si>
    <t xml:space="preserve">
工程设计卸港量为10万吨。拟建防波堤1375米，其中东防波堤1125米，西防波堤250米；码头380米，其中东防波堤内侧建设码头260米，设5个600HP泊位，西防波堤内侧建设码头120米，设1个1000t级执法船泊位及1个300t级执法船泊位；接港道路650米；港内炸礁2345㎡；陆域总面积20.7万㎡，其中东防波堤后方开山平整形成陆域面积8.2万㎡，西防波堤根部预留渔港发展用地0.6万㎡，利用渔港现有配套陆域面积11.9万㎡；渔港执法办证中心建设面积1000㎡；港内形成水域面积57.8万㎡；水电设施、通讯、导航等其他配套项目。
</t>
  </si>
  <si>
    <t>2018-2020</t>
  </si>
  <si>
    <t xml:space="preserve">
进行施工图设计和工程防波堤断面模型试验及整体模型试验。
</t>
  </si>
  <si>
    <t xml:space="preserve">
一、二季度完成施工图纸设计及评审、修订，编制施工图预算文件，后方陆域林地及农转用报批、电线杆、坟墓搬迁，征地和收海等工作；三、四季度场地三通一平，施工前期准备工作（后方陆域开炸审批、签订合同及复核等相关手续，开工建设。
</t>
  </si>
  <si>
    <t xml:space="preserve">
连江县苔菉秀丰渔港建设开发有限公司
</t>
  </si>
  <si>
    <t>林克天13805028901</t>
  </si>
  <si>
    <t>福建省海峡现代渔业经济区</t>
  </si>
  <si>
    <t xml:space="preserve">
配套建设国家中心渔港1个，1～2万吨级码头泊位若干个，打造集远洋渔业、水产品精深加工、水产品展示交易、冷链加工物流、海洋生物科技研发、渔船修造、渔工培训为一体，综合配套齐全、产学研齐备的综合性现代渔业产业园区。
</t>
  </si>
  <si>
    <t>2018-2022</t>
  </si>
  <si>
    <t xml:space="preserve">
进行项目区域海洋功能区划核准事宜。
</t>
  </si>
  <si>
    <t xml:space="preserve">
连江县海洋与渔业局
</t>
  </si>
  <si>
    <t>陈如根13950414662</t>
  </si>
  <si>
    <t>福州港松下区元洪作业区西1#和1-2#泊位</t>
  </si>
  <si>
    <t xml:space="preserve">
西1#泊位为5000吨级化工油品泊位，水工结构1万吨级，设年吞吐量160万吨；1#泊位为2万吨级通用泊位，2#泊位为3万吨级通用泊位，设计年吞吐量320万吨。
</t>
  </si>
  <si>
    <t xml:space="preserve">
1-2#泊位前期海域调查已完成。填海工可、海洋环评与海域论证已批复，相关专题论证报告正在陆续完成，正在申请项目立项、规划选址意见书，立项后申请用海指标；西1#泊位前期海域调查已完成，填海工可、海洋环评与海域论证已批复，相关专题论证报告正在陆续完成。
</t>
  </si>
  <si>
    <t xml:space="preserve">
一二季度做好项目前期手续报批工作；三四季度做好项目征海工作。
</t>
  </si>
  <si>
    <t xml:space="preserve">
福清万业港口有限公司
</t>
  </si>
  <si>
    <t>蔡喜明</t>
  </si>
  <si>
    <t>福州松下港区山前作业区16#、17#泊位及配套设施</t>
  </si>
  <si>
    <t xml:space="preserve">
建设16#泊位5万吨级杂货泊位，设计年吞吐量180万吨；17#泊位5万吨散货(兼靠10万吨)泊位，设计年吞吐量200万吨，预留远期800万吨/年吞吐能力。
</t>
  </si>
  <si>
    <t xml:space="preserve">
17#泊位陆域和避风港已部份填方，16#泊位现正在办理立项前置手续。
</t>
  </si>
  <si>
    <t xml:space="preserve">
一至四季度开展并完成项目立项、工可设计等前期工作。
</t>
  </si>
  <si>
    <t xml:space="preserve">
福建鑫海冶金散装码头有限公司
</t>
  </si>
  <si>
    <t>项鸿伟总经理13976917771</t>
  </si>
  <si>
    <t>小毛13960981379</t>
  </si>
  <si>
    <t>长乐松下港铁路专用线项目</t>
  </si>
  <si>
    <t xml:space="preserve">
从福平铁路长乐松下站引出，至松下港区，线路长度14公里，铁路等级IV级，单线，设计时速80公里。
</t>
  </si>
  <si>
    <t xml:space="preserve">
完成项目核准所需的行业审查、用地预审、节能评估等大部分支撑性文件；目前正在办理海域论证及环评相关工作，与福平公司签订接轨协议,现正在与福平公司等各相关单位进一步协调接轨变更相关事宜。
</t>
  </si>
  <si>
    <t xml:space="preserve">
完成项目立项审批及龟山接轨工程山体开挖与征用地工作。
</t>
  </si>
  <si>
    <t xml:space="preserve">
长乐松下港铁路支线有限公司
</t>
  </si>
  <si>
    <t>林长生18106006800</t>
  </si>
  <si>
    <t>林世敏13675002808，67570970@qq.com</t>
  </si>
  <si>
    <t>松下港区牛头湾作业区4#泊位</t>
  </si>
  <si>
    <t xml:space="preserve">
建设1个5万吨级（水工结构10万吨）通用泊位，以及相关配套辅助设施。
</t>
  </si>
  <si>
    <t xml:space="preserve">
正在进行林地与海域同时审批以及研究4#与2#、3#红线重叠问题。
</t>
  </si>
  <si>
    <t xml:space="preserve">
福州松下码头有限公司
</t>
  </si>
  <si>
    <t>于莉13665079976</t>
  </si>
  <si>
    <t>小 邓13950210161、121549898@qq.com</t>
  </si>
  <si>
    <t>松下港区牛头湾作业区5～11#泊位后方陆域回填工程</t>
  </si>
  <si>
    <t xml:space="preserve">
填海造地，形成陆域面积约1860亩。
</t>
  </si>
  <si>
    <t xml:space="preserve">
5-11#海域审批因国家政策调整，进行了两次材料变更修改，现用海正在国家海洋局审核中。
</t>
  </si>
  <si>
    <t>福州港松下港区疏港路一期</t>
  </si>
  <si>
    <t xml:space="preserve">
用地约513.6亩，用海约604亩，工程按二级公路（乡道）兼顾城市道路功能设计，时速60km/h，道路双向8车道，两侧加辅道及非机动车道，道路宽为55米，总长4.453公里。
</t>
  </si>
  <si>
    <t xml:space="preserve">
项目"工可"由省交规院编制，现已完成项目海洋环评、海域使用论证、水土保持方案、项目环评、社会稳定安全评估以及无压覆矿产资源等报告，并通过相关主管部门评审，目前正在办理土地预审等工作。
</t>
  </si>
  <si>
    <t xml:space="preserve">
一季度完成工程勘察；二、三季度完成施工财审及施工、监理招标文件编制和招标工作；四季度完成前期工作。
</t>
  </si>
  <si>
    <t>青江快速路</t>
  </si>
  <si>
    <t>玉田镇、古槐镇、江田镇</t>
  </si>
  <si>
    <t xml:space="preserve">
起于闽侯青口镇，利用东绕城高速和长平高速，经玉田镇、古槐镇和江田镇，至文松快速路，利用已建成的营滨路5公里（二级公路双向六车道），按主路双向六车道、辅路双向四车道和城市快速路标准实施提升改造，并新建S201省道至文松快速路段1.8公里，道路红线宽度70米，设计速度80km/h。
</t>
  </si>
  <si>
    <t xml:space="preserve">
正在路线走向规划。
</t>
  </si>
  <si>
    <t xml:space="preserve">
解决用地、用林审批，及交地、拆迁等问题。
</t>
  </si>
  <si>
    <t xml:space="preserve">
长乐市交通局
</t>
  </si>
  <si>
    <t>陈加兴15859133933</t>
  </si>
  <si>
    <t>文松快速路</t>
  </si>
  <si>
    <t>文岭镇、金峰、湖南、漳港、文武砂、江田、松下</t>
  </si>
  <si>
    <t xml:space="preserve">
起于长乐市文岭镇，经金峰、湖南、漳港、文武砂、江田，终于松下（福清界），全长40公里，道路红线宽度70米，设计速度60km/h。对文岭至漳港环岛段15公里按双向八车道城市主干路标准建设；漳港环岛至松下段25公里，利用现有双向八车道二级公路201省道，实施市政化改造。
</t>
  </si>
  <si>
    <t xml:space="preserve">
解决用地、用林审批，资金筹措，及交地、拆迁等问题。
</t>
  </si>
  <si>
    <t>228国道长乐段</t>
  </si>
  <si>
    <t>228国道</t>
  </si>
  <si>
    <t xml:space="preserve">
全长27.68公里，建设内容包括桥梁工程、道路工程、排水工程、电气工程、景观工程等。其中琅岐二桥及连接线工程长5.9公里，双向6车道，总投资10亿元；潭头码头至三沙湾段长11.7公里，总投资18.5亿元；大鹤至仙岐段长8.38公里，总投资6.28亿元；滨江滨海路下沙连接线长1.7公里，总投资1.86亿元。
</t>
  </si>
  <si>
    <t xml:space="preserve">
工可正在修编。
</t>
  </si>
  <si>
    <t xml:space="preserve">
一季度完成工可修编，二季度完成立项批复，三季度完成初步设计批复，四季度完成施工图批复。
</t>
  </si>
  <si>
    <t>潘上游28995966</t>
  </si>
  <si>
    <t>闽侯二桥</t>
  </si>
  <si>
    <t>甘蔗街道
竹岐乡</t>
  </si>
  <si>
    <t xml:space="preserve">
设计行车速度60km/h，主线长约3.6公里，其中主桥长1.5公里，桥面宽33米，设置双向4车道，二侧分别设非机动车道和人行道。
</t>
  </si>
  <si>
    <t xml:space="preserve">
完成工程可行性研究报告等部分前期工作。
</t>
  </si>
  <si>
    <t xml:space="preserve">
一季度完成工可评审；二季度初步设计；三季度施工图设计；四季度招投标
</t>
  </si>
  <si>
    <t>林煌
13600873331</t>
  </si>
  <si>
    <t>江显昌
13805031165</t>
  </si>
  <si>
    <t>交能？</t>
  </si>
  <si>
    <t>连江通港大道改扩建工程（厦松隧道及连接线段）</t>
  </si>
  <si>
    <t xml:space="preserve">
工程范围西起通港大道三期，东至规划路，路线全长4.14km，其中车行隧道长约2.96km、管廊隧道长度约为3.483km；红线宽22m。机动车道为双向两车道，其设计车速40km/h。
</t>
  </si>
  <si>
    <t xml:space="preserve">
进行用地、用林及项目立项审批等前期工作。
</t>
  </si>
  <si>
    <t xml:space="preserve">
一、二季度完成用地、用林及项目立项审批等前期工作；三、四季进行项目设计、勘察、预算、审计等工作。
</t>
  </si>
  <si>
    <t>俞传华、26464833</t>
  </si>
  <si>
    <t>雷卫国、26464833</t>
  </si>
  <si>
    <t>罗源湾港区可门作业区6#、7#泊位工程</t>
  </si>
  <si>
    <t xml:space="preserve">
新建6#、7#两个大型专业化散货泊位，其中6#泊位为3.5万吨级散货装船泊位（水工结构按靠泊10万吨级散货船设计），7#泊位为30万吨级散货卸船泊位，并可满足7万吨级+20万吨级散货船或10万吨级+15万吨级散货船同时靠泊，共占用岸线长度593m。新建陆域堆场面积约67.06万㎡。年设计吞吐量为1800万吨，其中煤炭750万吨、铁矿石1050万吨。
</t>
  </si>
  <si>
    <t xml:space="preserve">
现进行无居民海岛使用论证报告评审及开山爆破工作。
</t>
  </si>
  <si>
    <t xml:space="preserve">
福建省福能万业物流有限公司
</t>
  </si>
  <si>
    <t>单建光 13859021585</t>
  </si>
  <si>
    <t>张榕玉13763863998</t>
  </si>
  <si>
    <t>横五线青溪至下宝溪（原横五线上山至长汀段项目）</t>
  </si>
  <si>
    <t xml:space="preserve">
新建一级公路长约4.8公里，路基宽度26米，设计速度60km/h。
</t>
  </si>
  <si>
    <t xml:space="preserve">
完成工可修编。
</t>
  </si>
  <si>
    <t xml:space="preserve">
开展工可审批等工作。
</t>
  </si>
  <si>
    <t>张孝仁13950436946</t>
  </si>
  <si>
    <t>陈景13514070950</t>
  </si>
  <si>
    <t>纵三线罗源段（中房宁德界至西兰寿桥连江界）</t>
  </si>
  <si>
    <t>中房、洪洋、西兰</t>
  </si>
  <si>
    <t xml:space="preserve">
路线总长37公里，计划全线采用二级双车道公路标准，路基总宽度为8.5米。
</t>
  </si>
  <si>
    <t xml:space="preserve">
开展规划。
</t>
  </si>
  <si>
    <t xml:space="preserve">
开展工程可研编制等前期工作。
</t>
  </si>
  <si>
    <t>福州东部快速通道二期工程</t>
  </si>
  <si>
    <t>长乐市
马尾区</t>
  </si>
  <si>
    <t>猴屿、谭头、文岭、金锋、湖南、亭江</t>
  </si>
  <si>
    <t xml:space="preserve">
全长25.4公里，双向六车道一级公路，设计时速100km/h。
</t>
  </si>
  <si>
    <t xml:space="preserve">
完成路线规划方案编制。
</t>
  </si>
  <si>
    <t xml:space="preserve">
开展“工可”报告编制和审查工作。
</t>
  </si>
  <si>
    <t>蔡丁锡
执行董事18859158869</t>
  </si>
  <si>
    <t>陈荣海
工程部负责人13860619958</t>
  </si>
  <si>
    <t>东南快速通道（长乐营前至滨海新城段）</t>
  </si>
  <si>
    <t>营前街道首占镇鹤上镇古槐镇文武砂镇</t>
  </si>
  <si>
    <t xml:space="preserve">
全长20.5公里，采用城市快速路标准，设计时速80km/h。
</t>
  </si>
  <si>
    <t xml:space="preserve">
启动路线规划方案编制工作。
</t>
  </si>
  <si>
    <t xml:space="preserve">
完成项目前期工作并具备动建条件。
</t>
  </si>
  <si>
    <t xml:space="preserve">张宗锋
指挥长
13600853601
</t>
  </si>
  <si>
    <t xml:space="preserve">肖长进
13705941309
</t>
  </si>
  <si>
    <t>福州长乐机场气象雷达工程</t>
  </si>
  <si>
    <t xml:space="preserve">
建设C波段多普勒气象雷达1部，配置天线罩1个；建设30米高雷达塔一座，新建气象雷达设备机房及附属用房320㎡；配置1台40KW柴油机和1套40KVA不间断电源。征地5亩（含道路）。
</t>
  </si>
  <si>
    <t xml:space="preserve">
该项目总平面规划方案已通过审查，项目建设用地规划许可已获批，建设项目选址意见书已获批，已经通过福建省环境保护行政部门审批。
</t>
  </si>
  <si>
    <t xml:space="preserve">
一、二季度重新选址并办理建设用地相关手续；三、四季度设计变更报批办理，施工图设计。
</t>
  </si>
  <si>
    <t>5亩</t>
  </si>
  <si>
    <t xml:space="preserve">
民航福建空管分局
</t>
  </si>
  <si>
    <t>民航福建空管分局</t>
  </si>
  <si>
    <t>刘德华</t>
  </si>
  <si>
    <t>异址新建福州长乐国际机场本场二次雷达站工程</t>
  </si>
  <si>
    <t xml:space="preserve">
新建1套二次雷达，雷达站建筑面积560㎡，以及站内道路、供水、供电、传输等配套设施设备。
</t>
  </si>
  <si>
    <t xml:space="preserve">
该项目已完成选址意见书，征地手续正在办理中。
</t>
  </si>
  <si>
    <t xml:space="preserve">
一季度：完成项目立项（代可行性研究）批复；二季度：完成初步设计上报工作；三、四季度：办理征地等工作。
</t>
  </si>
  <si>
    <t>6亩</t>
  </si>
  <si>
    <t>福建空管分局导航台更新工程</t>
  </si>
  <si>
    <t>2017计划开工</t>
  </si>
  <si>
    <t>漳港街道、连江、福清、青州</t>
  </si>
  <si>
    <t xml:space="preserve">
总建筑面积约1047㎡，建设导航台业务用房、修缮原机房等、更新福清、连江、青州及本场导航台导航设备及配套设施。
</t>
  </si>
  <si>
    <t xml:space="preserve">
完成立项（代可研）报告上报阶段。
</t>
  </si>
  <si>
    <t xml:space="preserve">
三至四季度主体结构施工。
</t>
  </si>
  <si>
    <t>福建空管分局新建管制中心</t>
  </si>
  <si>
    <t xml:space="preserve">
新建8000㎡管制大楼，建设通信、导航、监视等设施设备等。
</t>
  </si>
  <si>
    <t xml:space="preserve">
立项（代可研）报告编制阶段。
</t>
  </si>
  <si>
    <t xml:space="preserve">
前期阶段。
</t>
  </si>
  <si>
    <t>福州至长乐机场城际铁路</t>
  </si>
  <si>
    <t xml:space="preserve">
自福州站起，正线建筑长度56.18km，其中福州至莲花山段38.31km为利用福州至平潭铁路，新建莲花山至长乐机场段，线路长度约17.87km。
</t>
  </si>
  <si>
    <t>2017.12-2021.12</t>
  </si>
  <si>
    <t>。</t>
  </si>
  <si>
    <t>开展前期工作。</t>
  </si>
  <si>
    <t>由市交通建设集团有限公司牵头成立项目业主</t>
  </si>
  <si>
    <t>黄修瑜</t>
  </si>
  <si>
    <t>张利铨，18650301088</t>
  </si>
  <si>
    <t>福建华电可门电厂三期2×1000MW火电项目</t>
  </si>
  <si>
    <t xml:space="preserve">
新建两台1000MW超超临界燃煤发电机组，同步建设烟气脱硫、脱硝及除尘设施。
</t>
  </si>
  <si>
    <t xml:space="preserve">
进行基础处理工作。进行#3、#4圆形煤场开挖。
</t>
  </si>
  <si>
    <t xml:space="preserve">
进行基础处理工作。
</t>
  </si>
  <si>
    <t>施一明副总工程师手机：13805081697</t>
  </si>
  <si>
    <t>福州地区2017年220-110千伏预备前期输变电工程</t>
  </si>
  <si>
    <t xml:space="preserve">
开展东吴变、保福变、海口变、江镜变、杨亭变、北山变、泽洋变、长安变、黄田变、亚峰变、四站变、苍底变、星桥变、新华变、蔗洲变、桥锦头变、马鼻变、白马变、清凉变、东桥变及黎明～南门输电线路、井门(长乐)配套送出线路、马头山等风电场送出线路、井门~竹屿输电线路等电网工程前期工作。
</t>
  </si>
  <si>
    <t xml:space="preserve">
。
</t>
  </si>
  <si>
    <t xml:space="preserve">
力争部分项目取得核准，完成项目前期的50%，工程前期的40%。
</t>
  </si>
  <si>
    <t>晋安区益凤村渣土及全市建筑垃圾资源化利用基地</t>
  </si>
  <si>
    <t xml:space="preserve">
预备前期</t>
  </si>
  <si>
    <t xml:space="preserve">
本项目占地298亩，总建筑面积约21870㎡,建设拦截坝、护坡、环厂区道路等。分2期建设，一期投资2亿元，年资源化处置188万吨地铁工程渣土及建筑废弃物；全部建成后可处置340万吨工程渣土及建筑废弃物，主要产品为市政砖、砌块、骨料、稳定土等。
</t>
  </si>
  <si>
    <t xml:space="preserve">
计划一、二季度进行选址、规划、红线等等手续报批工作，三季度、四季度环评、安评、地灾评估、社稳评估。
</t>
  </si>
  <si>
    <t xml:space="preserve">
市水务集团福建海峡环保集团股份有限公司
</t>
  </si>
  <si>
    <t>黄肖毅13600805226</t>
  </si>
  <si>
    <t>江滨路下穿马尾造船厂地道工程</t>
  </si>
  <si>
    <t xml:space="preserve">
江滨路下穿马尾造船厂地道工程。
</t>
  </si>
  <si>
    <t xml:space="preserve">
完成前期立项。
</t>
  </si>
  <si>
    <t>长乐洞江湖公园建设工程项目</t>
  </si>
  <si>
    <t>营前街道
首占镇</t>
  </si>
  <si>
    <t xml:space="preserve">
分两期实施，其中一期为长乐市洞江湖公园建设（一期）工程，项目建设用地面积590亩，包含龙舟体育公园、美食文化广场、文笔尖峰望峰园、水部尚书庙公园等。
</t>
  </si>
  <si>
    <t xml:space="preserve">
一至四季度开展规划方案设计、论证、可研编制等各项前期工作。
</t>
  </si>
  <si>
    <t>福州市保罗环保产业示范基地</t>
  </si>
  <si>
    <t xml:space="preserve">
总用地256.85亩，其中一期109.64亩，年处置城市拆迁建筑废弃物85万吨，地铁盾构土与工程渣土20万吨，污泥5万吨。项目二用地147.21亩年处置城市废弃物85万吨，地铁盾构土与工程渣土10万吨，污泥5万吨。
</t>
  </si>
  <si>
    <t xml:space="preserve">
完成项目选址等部分前期工作。
</t>
  </si>
  <si>
    <t xml:space="preserve">
完成项目协议签订、用地用林报批、土地出让等前期工作，一期工程动工建设。
</t>
  </si>
  <si>
    <t xml:space="preserve">
福州市保罗再生资源开发有限公司
</t>
  </si>
  <si>
    <t>福州市城区北向第二通道(园中互通--新店外环)工程</t>
  </si>
  <si>
    <t xml:space="preserve">
项目道路红线宽度为26—70米，道路全长3250米。道路等级为城市主干路，道路设计时速为60公里小时。建设内容主要包括道路工程、排水工程、照明工程等附属工程。
</t>
  </si>
  <si>
    <t xml:space="preserve">
完成建议书批复。
</t>
  </si>
  <si>
    <t xml:space="preserve">
一季度完成分村分类确认盖章；
二季度完成施工图设计，征地告知；
三季度施工图审查；
四季度完成用地批复，清单编制送审。
</t>
  </si>
  <si>
    <t>共建福州大学国家大学科技园项目</t>
  </si>
  <si>
    <t xml:space="preserve">
项目占地面积约220亩，建筑面积约35万㎡。主要进行信息产业技术和产品研发，打造电子信息产业高新技术企业，建立以企业为主体的创新研发平台、大学科技成果转移和科技企业孵化平台。
</t>
  </si>
  <si>
    <t>2018.06-2020.06</t>
  </si>
  <si>
    <t xml:space="preserve">
项目前期准备。
</t>
  </si>
  <si>
    <t xml:space="preserve">
福州大学
省投集团
</t>
  </si>
  <si>
    <t>王林辉13655039678李  胜13696871271</t>
  </si>
  <si>
    <t>国网福建电力福州茶园路生产基地</t>
  </si>
  <si>
    <t xml:space="preserve">
项目总用地55021㎡，建筑占地面积16657㎡，其中：一期工程总建筑面积47880㎡（计容面积37800㎡，不计容面积10080㎡）；二期工程总建筑面积89760㎡（计容面积72600㎡，不计容面积17160㎡）。
</t>
  </si>
  <si>
    <t xml:space="preserve">
完成发改局立项批复，目前正在办理建设用地规划许可证，并着手招标事宜。
</t>
  </si>
  <si>
    <t>82</t>
  </si>
  <si>
    <t>82.5</t>
  </si>
  <si>
    <t xml:space="preserve">
国网福建省电力有限公司
</t>
  </si>
  <si>
    <t>林必长筹建处副主任13809502806</t>
  </si>
  <si>
    <t>福建省东南电化股份有限公司扩建20万吨/年TDI项目</t>
  </si>
  <si>
    <t xml:space="preserve">
建设规模为扩建20万吨/年甲苯二异氰酸酯（TDI），主要建设内容有20万吨/年TDI、15万吨/年TDA、24万吨/年DNT、25万吨/年光气合成、15万吨/年烧碱、6万吨/年盐酸电解等生产装置以及配套公用工程和辅助设施。
</t>
  </si>
  <si>
    <t xml:space="preserve">
完成备案。
</t>
  </si>
  <si>
    <t xml:space="preserve">
7月份开始基础设计、11月份开始初步设计。
</t>
  </si>
  <si>
    <t xml:space="preserve">
福建省东南电化股份有限公司
</t>
  </si>
  <si>
    <t>方向阳(15259118582)</t>
  </si>
  <si>
    <t>40万吨/年MDI项目</t>
  </si>
  <si>
    <t xml:space="preserve">
福清市</t>
  </si>
  <si>
    <t xml:space="preserve">
建设40万吨/年MDI项目，预计建成后产值可达86亿元人民币，利税16亿元人民币以上。
</t>
  </si>
  <si>
    <t>可研报告已编制完成，环评报告、安评报告送审本已完成，工艺包审查已完成。</t>
  </si>
  <si>
    <t xml:space="preserve">项目核准工作6月份完成；土地招拍挂工作5月底完成；安评报告、环评报告6月份完成审核、软基处理工作5月份开始。
</t>
  </si>
  <si>
    <t xml:space="preserve">
福建康乃尔化学工业有限公司
</t>
  </si>
  <si>
    <t>薛勇15944256915</t>
  </si>
  <si>
    <t>年产20万吨环氧氯丙烷</t>
  </si>
  <si>
    <t xml:space="preserve">
项目采用生物柴油副产甘油和东南电化副产品氯化氢为原料，分两期建设年产20万吨/年环氧氯丙烷（每期各10万吨/年），计划用地270亩。
</t>
  </si>
  <si>
    <t>已完成项目立项、红线综合评审手续。</t>
  </si>
  <si>
    <t xml:space="preserve">准备土地招拍挂
</t>
  </si>
  <si>
    <t xml:space="preserve">
福州科麟环保科技有限公司
</t>
  </si>
  <si>
    <t>邬孝勇
13958331223</t>
  </si>
  <si>
    <t>福清三锋高端铝镁合金材料精密制造项目</t>
  </si>
  <si>
    <t xml:space="preserve">
占地面积300亩，采用国内领先，国际一流技术，具备生产汽机车及航空器配件生产能力，面向全球市场，主要为高端汽、机车、航空器内外饰金属件、汽机车门窗总成等。拟建成：10T铝镁合金熔铸线；1000T铝合金挤出线；铝合金精密加工线5T条；铝合金阳极氧化线10条；铝合金产品装配线10条。
</t>
  </si>
  <si>
    <t xml:space="preserve">
项目前期手续报批阶段。
</t>
  </si>
  <si>
    <t xml:space="preserve">
一、二、三季度完成农转用报批和部分前期手续，争取12月底之前开工。
</t>
  </si>
  <si>
    <t xml:space="preserve">
福建三锋汽配开发有限公司
</t>
  </si>
  <si>
    <t>江柳英</t>
  </si>
  <si>
    <t>清华大学福清联合研究院</t>
  </si>
  <si>
    <t xml:space="preserve">
建筑面积42.12万㎡，建设创新孵化器、产业加速器、产业助推器、产业保障园四大机器人产业园功能区。
</t>
  </si>
  <si>
    <t xml:space="preserve">
正在进行用地报批。
</t>
  </si>
  <si>
    <t xml:space="preserve">
一、二季度取得用地批复；三、四季度进行征交地工作。
</t>
  </si>
  <si>
    <r>
      <t xml:space="preserve">
祥兴</t>
    </r>
    <r>
      <rPr>
        <sz val="8"/>
        <rFont val="宋体"/>
        <charset val="134"/>
      </rPr>
      <t>（福建）</t>
    </r>
    <r>
      <rPr>
        <sz val="9"/>
        <rFont val="宋体"/>
        <charset val="134"/>
      </rPr>
      <t xml:space="preserve">箱包集团有限公司
</t>
    </r>
  </si>
  <si>
    <t>长乐国创超细旦差别化合纤生产项目</t>
  </si>
  <si>
    <t xml:space="preserve">
建设年产30万吨聚丙烯、30万吨BOPP薄膜、2万吨BOPA薄膜生产线。
</t>
  </si>
  <si>
    <t xml:space="preserve">
600亩土地已交地并部份填土。
</t>
  </si>
  <si>
    <t xml:space="preserve">
一至三季度办理施工图设计及各项建设审批手续。四季度动工。
</t>
  </si>
  <si>
    <t xml:space="preserve">
福建国创合纤科技有限公司
</t>
  </si>
  <si>
    <t>林国镜13788895888</t>
  </si>
  <si>
    <t>许驾雾 13905012260、116240549@qq.com</t>
  </si>
  <si>
    <t>长乐恒申高档针织纺织品生产项目</t>
  </si>
  <si>
    <t xml:space="preserve">
总建筑面积48.7万㎡，与卡尔迈耶合作建设年产7.8万吨高档针织纺织品生产线及相应配套设施。
</t>
  </si>
  <si>
    <t xml:space="preserve">
一期135.98亩已批次，二期136.02亩用地正在土地报批。
</t>
  </si>
  <si>
    <t xml:space="preserve">
一至三季度完成136亩土地审批及出让工作，四季度完成交地及各项建设审批手续，争取年底动工。
</t>
  </si>
  <si>
    <t>李清13788870589</t>
  </si>
  <si>
    <t xml:space="preserve">王栋梁    13850140245,290644885@qq.com    </t>
  </si>
  <si>
    <t>福州福建泰铭新世纪彩色不锈钢宽板（氧化着色项目）及配套码头项目</t>
  </si>
  <si>
    <t>营前街道  航城街道</t>
  </si>
  <si>
    <t xml:space="preserve">
总建筑面积15万㎡，建设年加工100万吨彩色不锈钢宽板(氧化着色)生产线、5千吨级码头泊位1个及2万吨级码头泊位两个。
</t>
  </si>
  <si>
    <t xml:space="preserve">
码头岸线已审批，二期正在林地报批，码头陆域回填完成。
</t>
  </si>
  <si>
    <t xml:space="preserve">
一至三季度争取完成坟墓搬迁、交地等前期工作，四季度山体开挖。
</t>
  </si>
  <si>
    <t>长乐凯邦锦纶聚酰胺锦纶6切片聚合扩建工程</t>
  </si>
  <si>
    <t xml:space="preserve">
总建筑面积12万㎡，建设7.5万吨聚酰锦纶6切片聚合生产装置及配套。
</t>
  </si>
  <si>
    <t xml:space="preserve">
正在协调与部队置换用地问题。
</t>
  </si>
  <si>
    <t xml:space="preserve">
一至四季度争取完成部队换地手续报批及土地审批，并动建。
</t>
  </si>
  <si>
    <t xml:space="preserve">
福建凯邦锦纶科技有限公司
</t>
  </si>
  <si>
    <t>余建铣15396090999</t>
  </si>
  <si>
    <t>张耀文13599409519、805235573@qq.com</t>
  </si>
  <si>
    <t>长乐凯邦锦纶高性能锦纶纤维项目</t>
  </si>
  <si>
    <t xml:space="preserve">
用地45亩，建筑面积7.1万㎡，建设纺丝车间1栋、包装车间1栋及公用辅助工程，年产4万吨高性能锦纶纤维。
</t>
  </si>
  <si>
    <t xml:space="preserve">
正在设备选型及方案规划。
</t>
  </si>
  <si>
    <t xml:space="preserve">
一至三季度开展前完成土地审批、施工图设计、各项建设审批等工作。四季度开展设备选型订购争取年底动工。
</t>
  </si>
  <si>
    <t>长乐源嘉轻纺多功能性高端品种纱线项目</t>
  </si>
  <si>
    <t xml:space="preserve">
总建筑面积16.3万㎡，建设年产4.8万吨多功能性纤维综合混纺纱线生产设施及配套。
</t>
  </si>
  <si>
    <t xml:space="preserve">
1#车间已投入生产，2#车间正在设备安装调试。
</t>
  </si>
  <si>
    <t xml:space="preserve">
一至四季度开展并完成二期项目各项前期工作、筹集资金，争取年底动工建设。
</t>
  </si>
  <si>
    <t xml:space="preserve">
福建省长乐市源嘉轻纺有限公司
</t>
  </si>
  <si>
    <t>林英15880156666</t>
  </si>
  <si>
    <t>林英15880156666，78609070@qq.com</t>
  </si>
  <si>
    <t>长乐拓普达高性能钛及钛合金新材料生产项目</t>
  </si>
  <si>
    <t xml:space="preserve">
总建筑面积7.2万㎡，建设年产高性能钛3000吨、钛合金新材料4000吨，钛合金厚壁管1000吨、医用棒材2000吨生产设施及配套。
</t>
  </si>
  <si>
    <t xml:space="preserve">
完成选址及项目可行性研究报告。
</t>
  </si>
  <si>
    <t xml:space="preserve">
一至三季度办理施工图设计、各项建设审批手续。四季度完成前期工作。
</t>
  </si>
  <si>
    <t xml:space="preserve">
福建拓普达新材料科技有限公司
</t>
  </si>
  <si>
    <t>王勇锦18691739906</t>
  </si>
  <si>
    <t>王勇锦18691739906,wyjgermany@163.com</t>
  </si>
  <si>
    <t>长乐金强建材生产项目一期扩建和三期扩建</t>
  </si>
  <si>
    <t xml:space="preserve">
一期扩建项目建设复合墙板生产线、轻钢房屋生产线扩充项目，总投资6亿。三期扩建项目建设年产200万㎡装饰板项目和仓储项目，总投资4亿元。
</t>
  </si>
  <si>
    <t xml:space="preserve">
正在规划论证。
</t>
  </si>
  <si>
    <t xml:space="preserve">
一、二季度开展土地审批及出让，三、四季度开展交地、三通一平、施工图设计及建设审批等各项工作。
</t>
  </si>
  <si>
    <t>王爱群13178112104</t>
  </si>
  <si>
    <t>王爱群1317811210413178112104</t>
  </si>
  <si>
    <t>新华源二期</t>
  </si>
  <si>
    <t xml:space="preserve">
新征土地400亩，建设70万锭，年产15万吨粘胶纱、混纺纱的生产设施。
</t>
  </si>
  <si>
    <t xml:space="preserve">
正在项目规划选址。
</t>
  </si>
  <si>
    <t xml:space="preserve">
一至四季度开展并完成选址、土地报批、设备选型定购、施工图设计及建设审批等各项前期工作。
</t>
  </si>
  <si>
    <t>陈宗立13905027036</t>
  </si>
  <si>
    <t>长乐台达新型管材</t>
  </si>
  <si>
    <t xml:space="preserve">
总建筑面积38400㎡，年生产能力80万吨；建设污水和自来水专用的玻璃纤维树脂修复管材、管道内部加固系统材料、地铁盾构环片、新型污水下水道混凝土管材，年产量80万吨。
</t>
  </si>
  <si>
    <t xml:space="preserve">
正在可研编制、规划选址等前期工作。
</t>
  </si>
  <si>
    <t xml:space="preserve">
一季度可研编制。二季度完成可研批复。三、四季度开展土地审批工作。
</t>
  </si>
  <si>
    <t xml:space="preserve">
福建长乐市台达新型管材有限公司
</t>
  </si>
  <si>
    <t>陈家勲13960911287</t>
  </si>
  <si>
    <t>陈家勲1396091128713960911287</t>
  </si>
  <si>
    <t>阿石创光电子材料</t>
  </si>
  <si>
    <t>湖南镇
漳港街道</t>
  </si>
  <si>
    <t xml:space="preserve">
总建筑面积9127.55㎡，建设厂房1幢、研发楼一幢、宿舍楼一幢及相关配套设施等；引进先进设备145台（套），建设智能信息化生产线10条。
</t>
  </si>
  <si>
    <t xml:space="preserve">
正在开展交地等前期工作。
</t>
  </si>
  <si>
    <t xml:space="preserve">
一至三季度办理交地、施工图设计、各项建设审批手续。四季度完成前期工作。
</t>
  </si>
  <si>
    <t xml:space="preserve">
福州阿石创光电子材料科技有限公司
</t>
  </si>
  <si>
    <t>恒立峰聚合拉膜</t>
  </si>
  <si>
    <t xml:space="preserve">
建设厂房及附属设施，总建筑面积162921.72㎡，年产年产20万吨差别化功能性纤维、20万吨功能性薄膜。
</t>
  </si>
  <si>
    <t xml:space="preserve">
长乐恒立峰纺织有限公司
</t>
  </si>
  <si>
    <t>金砖纺织</t>
  </si>
  <si>
    <t xml:space="preserve">
总建筑面积162099.26㎡，建设30万锭多功能纤维混纺纱线项目厂房及附属设施，年产4.6万吨高档纺织品。
</t>
  </si>
  <si>
    <t xml:space="preserve">
正在开展交地、方案设计等前期工作。
</t>
  </si>
  <si>
    <t xml:space="preserve">
福建省金砖纺织有限公司
</t>
  </si>
  <si>
    <t>百联食品</t>
  </si>
  <si>
    <t xml:space="preserve">
建设休闲食品生产基地，总产量2万吨，其中黑瓜子1.5万吨/年，葵花籽1600吨/年、花生1500吨/年、白瓜子500吨/年，其他坚果1400吨。
</t>
  </si>
  <si>
    <t xml:space="preserve">
长乐百联食品有限公司
</t>
  </si>
  <si>
    <t>长乐滨海工业区松下片区集中供热项目</t>
  </si>
  <si>
    <t xml:space="preserve">
先期建设4*40T/H中温中压煤粉炉，预留2台4*40T/H中温中压煤粉炉建设用地。
</t>
  </si>
  <si>
    <t xml:space="preserve">
完成选址，正在办理林地、土地报批。
</t>
  </si>
  <si>
    <t xml:space="preserve">
长乐市政府（筹建）
</t>
  </si>
  <si>
    <t>闽侯福中富产业园</t>
  </si>
  <si>
    <t xml:space="preserve">
总建筑面积30.9万㎡,主要建设汽车零配件生产厂房、研发中心、办公大楼、产品展示厅、人才培训中心、生活配套设施等。
</t>
  </si>
  <si>
    <t>2019-2021</t>
  </si>
  <si>
    <t xml:space="preserve">
项目用地农转用审批及相关手续。
</t>
  </si>
  <si>
    <t xml:space="preserve">
一季度办理林地报批手续；二季度办理规划指标及农转用手续；三季度办理挂牌手续；四季度办理总平规划方案及备案手续。
</t>
  </si>
  <si>
    <t xml:space="preserve">
福建中富汽配有限公司
</t>
  </si>
  <si>
    <t>宋宏伟
18659191777</t>
  </si>
  <si>
    <t>陈彬
13509314669</t>
  </si>
  <si>
    <t>闽侯万润新能源汽车动力总成系统生产项目</t>
  </si>
  <si>
    <t xml:space="preserve">
一期建筑面积约20万㎡，建成年产3万台套新能源汽车动力总成系统生产基地及一批总成配套企业。
</t>
  </si>
  <si>
    <t xml:space="preserve">
三通一平。
</t>
  </si>
  <si>
    <t xml:space="preserve">
福建万润新能源科技有限公司
</t>
  </si>
  <si>
    <t>潘振平
18959194392</t>
  </si>
  <si>
    <t>连江宏东远洋渔业产业项目</t>
  </si>
  <si>
    <t>浦口镇</t>
  </si>
  <si>
    <t xml:space="preserve">
总建筑面积40万㎡，建设船舶配件及渔需物资制造、冷链物流、水产品精深加工、海洋生物制药生产线及配套等。
</t>
  </si>
  <si>
    <t xml:space="preserve">30000
</t>
  </si>
  <si>
    <t xml:space="preserve">
完成项目一期用地农转用及一期用地地面物赔青。
</t>
  </si>
  <si>
    <t xml:space="preserve">
完成项目林地、土地农转用、一期土地征用、一期项目规划审批、工程设计、三通一平等项目前期手续报批及动工前相关准备工作。
</t>
  </si>
  <si>
    <t xml:space="preserve">
宏东渔业股份公司
</t>
  </si>
  <si>
    <t>刘赤炎
13902954829</t>
  </si>
  <si>
    <t>俞志鹏13950445350</t>
  </si>
  <si>
    <t>连江环保类泡沫铝生产项目</t>
  </si>
  <si>
    <t xml:space="preserve">
总建筑面积56万㎡，建设8条环保类泡沫铝生产线及研发大楼，综合管理大楼等。
</t>
  </si>
  <si>
    <t xml:space="preserve">
开展项目用林用海用地、码头泊位及限禁建区域调整等的审批工作。
</t>
  </si>
  <si>
    <t xml:space="preserve">
福建省瑞富新材料科技有限公司
</t>
  </si>
  <si>
    <t>郑成标15606998888</t>
  </si>
  <si>
    <t>爱莱格游艇项目</t>
  </si>
  <si>
    <t xml:space="preserve">
项目总用地面积50.647亩，总投资6亿元，主要从事中小型新型船艇、游艇及太阳能混合动力艇等研发、生产和销售，以及游艇相关配件的研发和生产。
</t>
  </si>
  <si>
    <t xml:space="preserve">
与客商对接签订投资意向书等事宜。
</t>
  </si>
  <si>
    <t xml:space="preserve">
一、二季度完成厂区填方工程和项目农转用报批；三季度完成项目挂牌等手续；四季度完成项目供地手续。
</t>
  </si>
  <si>
    <t xml:space="preserve">
福建爱莱格游艇工业有限公司
</t>
  </si>
  <si>
    <t>卢晓青
15711593659</t>
  </si>
  <si>
    <t>神福商务中心</t>
  </si>
  <si>
    <t xml:space="preserve">
项目总建筑面积103975.5㎡，其中地上总建筑面积为78225㎡，地下总建筑面积25750.5㎡，计容总建筑面积80175㎡
</t>
  </si>
  <si>
    <t xml:space="preserve">
完成全封闭围墙施工及土地平整，施工现场部分临时建筑已经完成。
2015年3月30日，项目总平方案通过福州市规划委员会、规划局审查。
整体施工图设计已全部完成并通过图审，待完成施工单位招标工作后即具备开工条件。
</t>
  </si>
  <si>
    <t xml:space="preserve">
开始桩基施工。
</t>
  </si>
  <si>
    <t xml:space="preserve">
神华福能(福建）置业有限公司
</t>
  </si>
  <si>
    <t>金棋     总经理   0591- 83251396</t>
  </si>
  <si>
    <t>张才  
计划经理  0591-28350511</t>
  </si>
  <si>
    <t>民生银行区域总部大楼</t>
  </si>
  <si>
    <t xml:space="preserve">
占地面积约20.53亩，地上建筑面积约4.8万㎡，地下建筑面积约3.4万㎡，建设民生银行福州分行大楼。拟建设高度100米。
</t>
  </si>
  <si>
    <t xml:space="preserve">
进行总平规划设计等前期准备工作。
</t>
  </si>
  <si>
    <t xml:space="preserve">
完成前期建设，力争早日动建。
</t>
  </si>
  <si>
    <t xml:space="preserve">
民生银行福州分公司
</t>
  </si>
  <si>
    <t>黄 炜87613620 18959111910</t>
  </si>
  <si>
    <t>瑞特大厦（原闽光冷冻厂北地块）</t>
  </si>
  <si>
    <t xml:space="preserve">
该项目为商服金融用地，占地15.16亩，总建筑面积65855.9㎡，地上建筑50264㎡，地下建筑面积15591.1㎡。1#楼29层，2#楼18层。
</t>
  </si>
  <si>
    <t xml:space="preserve">
开展规划审查等前期准备工作。
</t>
  </si>
  <si>
    <t xml:space="preserve">
福建瑞特置业有限公司
</t>
  </si>
  <si>
    <t>杨萍      （总经理）：18050281000</t>
  </si>
  <si>
    <t>林燕萍18559991890</t>
  </si>
  <si>
    <t>华夏世纪园路西项目</t>
  </si>
  <si>
    <t xml:space="preserve">
项目规划为商业、商务、居住、商住综合以及社会停车场用地，实用地面积135054㎡，计容总建筑面积约294552.6㎡。其中商业用地面积约25005㎡，容积率为1.4；商务用地面积约36919㎡；居住用地51717㎡，其中居住用地46919㎡，容积率2.4，幼儿园建筑面积应不小于3200㎡；商住综合用地约18828㎡，容积率3.0；社会停车场用地面积约2585㎡。
</t>
  </si>
  <si>
    <t>首开紫樾花园</t>
  </si>
  <si>
    <t xml:space="preserve">
土地面积103943㎡，拟建商业、酒店、住宅、幼儿园及公共配套设施等，计容建筑面积166287.53㎡。
</t>
  </si>
  <si>
    <t xml:space="preserve">民营独资
</t>
  </si>
  <si>
    <t xml:space="preserve">
福州首开瑞泰房地产开发有限公司
</t>
  </si>
  <si>
    <t>刘兰钦</t>
  </si>
  <si>
    <t>万科瑧都荟花园</t>
  </si>
  <si>
    <t xml:space="preserve">
土地面积35543㎡，拟建住宅及公共配套设施等,建筑用地面积32343㎡，计容建筑面积58217.4㎡，无偿配建17100㎡住宅，独立配套幼儿园用地3200㎡，幼儿园建筑面积3000㎡，其他建设内容按批准的规划技术指标实施。
</t>
  </si>
  <si>
    <t xml:space="preserve">
福建信泰钱隆房地产开发有限公
</t>
  </si>
  <si>
    <t>三明驻榕商会</t>
  </si>
  <si>
    <t xml:space="preserve">
占地约15亩，土地用途为商服用地(商务办公)，总建筑面积5.5万㎡，共23层。
</t>
  </si>
  <si>
    <t xml:space="preserve">
前期报批工作。
</t>
  </si>
  <si>
    <t xml:space="preserve">
华盛置业集团建设工程有限公司
</t>
  </si>
  <si>
    <t>陈炜
15980281217</t>
  </si>
  <si>
    <t>园中物流园</t>
  </si>
  <si>
    <t xml:space="preserve">
占地127亩,建设集制造业配套物流、城市配载、仓储分拨、信息处理为一体的现代物流中心。
</t>
  </si>
  <si>
    <t xml:space="preserve">
土地已收储，拟进行招拍挂。
</t>
  </si>
  <si>
    <t xml:space="preserve">
规划报批。
</t>
  </si>
  <si>
    <t>晋安益凤物流分拨中心</t>
  </si>
  <si>
    <t xml:space="preserve">
占地610.8亩,用于建设物流分拨中心。
</t>
  </si>
  <si>
    <t xml:space="preserve">
手续报批及征地拆迁。
</t>
  </si>
  <si>
    <t xml:space="preserve">
土地挂拍。
</t>
  </si>
  <si>
    <t>兰炳林0591-87115983</t>
  </si>
  <si>
    <t>汤斜物流园区</t>
  </si>
  <si>
    <t xml:space="preserve">
规划用地约223亩，实际用地约190亩。
</t>
  </si>
  <si>
    <t xml:space="preserve">
征迁工作。
</t>
  </si>
  <si>
    <t>中免商城</t>
  </si>
  <si>
    <t xml:space="preserve">
占地100亩，建设免税旅游综合体项目。
</t>
  </si>
  <si>
    <t>2019-2022</t>
  </si>
  <si>
    <t xml:space="preserve">
各项前期工作。
</t>
  </si>
  <si>
    <t xml:space="preserve">
拆迁交地，前期工作报批。
</t>
  </si>
  <si>
    <t xml:space="preserve">
华商资源集团
</t>
  </si>
  <si>
    <t>黄益明13805010611</t>
  </si>
  <si>
    <t>华润·滨海城项目</t>
  </si>
  <si>
    <t xml:space="preserve">
总建筑面积1042.36万㎡，建设购物中心39.95万㎡，水世界公园2.62万㎡，酒店17.66万㎡，宾馆7.05万㎡，学校21.52万㎡，医院（5.8万㎡，海峡会议中心3.21万㎡，，综合体育中心2.1万㎡，文化演艺中心1.55万㎡，行政管理与社区服务设施1.77万㎡，及市政配套等。路网总长50.87公里。
</t>
  </si>
  <si>
    <t>2018-2025</t>
  </si>
  <si>
    <t xml:space="preserve">
正在与华润（福州）置地公司对接及探讨用海、土地招拍挂方式。
</t>
  </si>
  <si>
    <t xml:space="preserve">
一至三季度办理并完成用地、用海出让、施工图设计、各项建设审批手续。四季度完成前期工作。
</t>
  </si>
  <si>
    <t xml:space="preserve">
长乐海湾新城现场推进指挥部
</t>
  </si>
  <si>
    <t xml:space="preserve">陈堂挺：13859065988  </t>
  </si>
  <si>
    <t>福州临空经济区利嘉国际自由贸易产业园项目</t>
  </si>
  <si>
    <t xml:space="preserve">
总建筑面积约40万㎡。建设航空物流转运中心、进出口保税仓储中心、航空冷链集散区以及相关配套的办公、商业、进出口商品展示交易中心等项目。
</t>
  </si>
  <si>
    <t xml:space="preserve">
正在项目选址、方案规划设计等前期工作。
</t>
  </si>
  <si>
    <t xml:space="preserve">
一至四季度开展土地报批、收储、挂牌出让等工作。
</t>
  </si>
  <si>
    <t xml:space="preserve">
利嘉（实业）福建集团有限公司
</t>
  </si>
  <si>
    <t>刘铮13509325738</t>
  </si>
  <si>
    <t>刘铮1350932573813509325738</t>
  </si>
  <si>
    <t>长乐纵腾跨境电商产业园项目</t>
  </si>
  <si>
    <t xml:space="preserve">
建设一座面积5万㎡以上的跨境电商产业园，集商务办公、平台监管、进出口商品展示交易、培训为一体的产业园.。
</t>
  </si>
  <si>
    <t xml:space="preserve">
正在方案规划设计。
</t>
  </si>
  <si>
    <t xml:space="preserve">
一至四季度开展规划选址、土地审批、挂牌出让等前期工作。
</t>
  </si>
  <si>
    <t xml:space="preserve">
福建纵腾网络有限公司
</t>
  </si>
  <si>
    <t>王钻18650333333</t>
  </si>
  <si>
    <t>王钻1865033333318650333333</t>
  </si>
  <si>
    <t>长乐网龙VR项目</t>
  </si>
  <si>
    <t xml:space="preserve">
建设VR+教育基地，其中包括办公楼、研发大楼、成品展厅、员工宿舍楼等建筑物。
</t>
  </si>
  <si>
    <t xml:space="preserve">
福建天晴在线互动科技有限公司
</t>
  </si>
  <si>
    <t>郭捷15280090528</t>
  </si>
  <si>
    <t>郭捷1528009052815280090528</t>
  </si>
  <si>
    <t>长乐翔福物流园区国际电商产业基地</t>
  </si>
  <si>
    <t xml:space="preserve">
用地175亩，总建筑面积12.2万㎡，建设集仓储物流、电商办公、电商服务、物流展销等为一体的国际电商产业基地。
</t>
  </si>
  <si>
    <t xml:space="preserve">
已完成土地平整、地质钻探等前期工作。
</t>
  </si>
  <si>
    <t xml:space="preserve">
一至三季度开展并争取完成基本农田调整、土地审批等工作；四季度完成建设审批手续并动工。
</t>
  </si>
  <si>
    <t xml:space="preserve">
福建翔福物流股份有限公司
</t>
  </si>
  <si>
    <t>刘礼祥13905003226</t>
  </si>
  <si>
    <t>池家军13375982666，wenyichi@163.com；刘玉英 13805091668，liuyy1968@163.com</t>
  </si>
  <si>
    <t>是？海上福州是一期项目，已建成</t>
  </si>
  <si>
    <t>长乐金邦物流项目</t>
  </si>
  <si>
    <t xml:space="preserve">
总建筑面积24万㎡，建设纺织物流中心、快件集散中心、零担货运中心、多功能仓储中心及电子交易中心、信息平台等。
</t>
  </si>
  <si>
    <t xml:space="preserve">
开展交地等前期工作。
</t>
  </si>
  <si>
    <t xml:space="preserve">
一至四季度开展交地、施工图设计、各项建设审批等前期工作。
</t>
  </si>
  <si>
    <t xml:space="preserve">
长乐市金邦物流有限公司（福建经纬集团有限公司）
</t>
  </si>
  <si>
    <t>林捷凌13960996109</t>
  </si>
  <si>
    <t>黄晓露13665086989,2270377764@qq.com</t>
  </si>
  <si>
    <t>长乐福州港松下港区临港工业物流园项目</t>
  </si>
  <si>
    <t xml:space="preserve">
包含三个子项目：1.松下港钢贸物流园区，用海522.27亩，填海形成陆域474.67亩，总投资2.5亿元；2.松下港配煤仓储物流园区，用海494.1亩，填海形成陆域473.5亩，总投资2.2亿元；3.松下港上瑞集团物流配送中心项目，用海580.4亩，填海形成陆域474.6亩，总投资2.8亿元。
</t>
  </si>
  <si>
    <t xml:space="preserve">
一至四季度开展可研审批、用海审批与出让、施工图设计、各项建设审批等前期工作。
</t>
  </si>
  <si>
    <t xml:space="preserve">
长乐市松下铁路开发建设有限公司
</t>
  </si>
  <si>
    <t>长乐福建珊瑚农产品加工与冷链物流中心项目</t>
  </si>
  <si>
    <t>文岭镇、梅花镇</t>
  </si>
  <si>
    <t xml:space="preserve">
总建筑面积65万㎡，建设农副产品加工车间、制冰厂、冷库、农副产品冷链物流配送区、商务服务与生活区等。
</t>
  </si>
  <si>
    <t xml:space="preserve">
已完成海域论证、海洋环评手续、海域使用出让评估及用海指标审批，下一步报省海洋渔业厅办理海域使用权挂牌出让手续。
</t>
  </si>
  <si>
    <t xml:space="preserve">
福建珊瑚食品有限公司
</t>
  </si>
  <si>
    <t>长乐中诺安吉汽车租赁项目</t>
  </si>
  <si>
    <t xml:space="preserve">
建设经营国际连锁汽车租赁、仓储物流、酒店餐饮配套服务等设施。
</t>
  </si>
  <si>
    <t xml:space="preserve">
酒店项目正在方案设计修改。
</t>
  </si>
  <si>
    <t xml:space="preserve">
一至四季度开展施工图设计、各项建设审批手续等前期工作。
</t>
  </si>
  <si>
    <t xml:space="preserve">
长乐中诺安吉汽车租赁有限公司
</t>
  </si>
  <si>
    <t>吴文静18559991997
许经理13970903636</t>
  </si>
  <si>
    <t>许经理13970903636</t>
  </si>
  <si>
    <t>长乐最佳西方财富酒店项目</t>
  </si>
  <si>
    <t>金峰镇</t>
  </si>
  <si>
    <t xml:space="preserve">
用地40亩，总建筑面积3万㎡，建设五星级酒店。
</t>
  </si>
  <si>
    <t xml:space="preserve">
正在开展交地、方案设计等工作。
</t>
  </si>
  <si>
    <t xml:space="preserve">
长乐最佳西方财富酒店有限公司
</t>
  </si>
  <si>
    <t>陈清13705027888</t>
  </si>
  <si>
    <t>长乐盛丰物流项目</t>
  </si>
  <si>
    <t xml:space="preserve">
用地100.46亩，建设仓储物流配送设施。
</t>
  </si>
  <si>
    <t xml:space="preserve">
长乐盛丰物流有限公司
</t>
  </si>
  <si>
    <t>董鑫
13509389928</t>
  </si>
  <si>
    <t>长乐烟草物流项目</t>
  </si>
  <si>
    <t xml:space="preserve">
用地约100亩，总建筑面积4.5万㎡，建设烟草配送物流设施。
</t>
  </si>
  <si>
    <t xml:space="preserve">
正在开展土地报批、方案设计等工作。
</t>
  </si>
  <si>
    <t xml:space="preserve">
一至四季度开展土地审批、挂牌出让、施工图设计、各项建设审批等前期工作。
</t>
  </si>
  <si>
    <t xml:space="preserve">
福州烟草公司
</t>
  </si>
  <si>
    <t>中建（长乐）总部经济园区</t>
  </si>
  <si>
    <t xml:space="preserve">
项目用地总面积约96亩,总投资约7.2亿元，由办公楼、SOHO公寓、企业总部、商业和配合设施构成。总面积约171374㎡。建设产品依照30%由项目公司自持，70%投入市场进行销售。
</t>
  </si>
  <si>
    <t xml:space="preserve">
正在开展项目选址、规划方案设计前期工作。
</t>
  </si>
  <si>
    <t xml:space="preserve">
福州中建城市建设开发有限公司
</t>
  </si>
  <si>
    <t>赵总13655000016</t>
  </si>
  <si>
    <t>加州食品仓储物流园</t>
  </si>
  <si>
    <t xml:space="preserve">
一期用地104.73亩，建设食品仓储物流中心。
</t>
  </si>
  <si>
    <t xml:space="preserve">
民营控股与外资合资</t>
  </si>
  <si>
    <t xml:space="preserve">
一季度完成总平图设计；二季度完成项目备案；三季度总平图批复；四季度完成规划许可证。
</t>
  </si>
  <si>
    <t xml:space="preserve">
福建加州集团有限公司
</t>
  </si>
  <si>
    <t>王闯武、项目副总、13805083935</t>
  </si>
  <si>
    <t>陈兰茜、开发报建部专员、13799306506</t>
  </si>
  <si>
    <t>上下杭历史文化街区保护修复工程（一、二、三地块）</t>
  </si>
  <si>
    <t>新港后洲洋中上海宁化茶亭瀛洲街道</t>
  </si>
  <si>
    <t xml:space="preserve">
历史风貌建筑保护修复，面积约19.3万㎡。
</t>
  </si>
  <si>
    <t xml:space="preserve">
力争完成前期工作。
</t>
  </si>
  <si>
    <t>过洲岛小学</t>
  </si>
  <si>
    <t>2016预备</t>
  </si>
  <si>
    <t xml:space="preserve">
选址面积19.99亩，总建筑面积11440㎡，办学规模为24班，预计可容纳学生1080人。
</t>
  </si>
  <si>
    <t xml:space="preserve">
预备前期。
</t>
  </si>
  <si>
    <t xml:space="preserve">
仓山区教育局
</t>
  </si>
  <si>
    <t>林飞鸿
13799996097</t>
  </si>
  <si>
    <t>南江滨小学一期</t>
  </si>
  <si>
    <t xml:space="preserve">
选址面积51.3亩，总建筑面积15400㎡，办学规模为36班，预计可容纳学生1620人。
</t>
  </si>
  <si>
    <t>福州市仓山人民法院审判法庭大楼</t>
  </si>
  <si>
    <t xml:space="preserve">
拟建仓山区人民法院审判大楼项目建设面积12980㎡(不含地下建筑面积5400㎡)
</t>
  </si>
  <si>
    <t>国有独资;</t>
  </si>
  <si>
    <t>21.416亩</t>
  </si>
  <si>
    <t xml:space="preserve">
福州市仓山区人民法院
</t>
  </si>
  <si>
    <t>黄毅副院长电话13705007899</t>
  </si>
  <si>
    <t>林建辉·基建办主仼·电话；13959107515</t>
  </si>
  <si>
    <t xml:space="preserve">首山丽景九年一贯制学校 </t>
  </si>
  <si>
    <t xml:space="preserve">
选址72.05亩，新建小学、中学各3座教学楼，总建筑面积39500㎡，中、小学各30班，预计可容纳学生2850人。
</t>
  </si>
  <si>
    <t xml:space="preserve">
市建发集团
</t>
  </si>
  <si>
    <t>林锋
15060113084</t>
  </si>
  <si>
    <t>开发区职专分校区</t>
  </si>
  <si>
    <t xml:space="preserve">
用地50亩，总建筑面积2.85万㎡，建设教学楼、实训厂房、办公楼、体艺馆、教师宿舍、学生宿舍、食堂、田径场等。
</t>
  </si>
  <si>
    <t xml:space="preserve">
前期工作报批。
</t>
  </si>
  <si>
    <t xml:space="preserve">
完成土地征用、方案设计等前期工作。
</t>
  </si>
  <si>
    <t xml:space="preserve">
福州开发区职业中专学校
</t>
  </si>
  <si>
    <t>高翔13600816656</t>
  </si>
  <si>
    <t>阳光学院五期</t>
  </si>
  <si>
    <t xml:space="preserve">
用地面积67.1亩，总建筑面积5.76万㎡。新建4幢教学楼、3幢学生公寓、1幢体育馆及配套设施。
</t>
  </si>
  <si>
    <t xml:space="preserve">
阳光学院
</t>
  </si>
  <si>
    <t>黄烨13515002199</t>
  </si>
  <si>
    <t>福建海西中正骨科医院</t>
  </si>
  <si>
    <t xml:space="preserve">
总建筑面积10万㎡，建设三级甲等医院，设置床位1000张。
</t>
  </si>
  <si>
    <t xml:space="preserve">
福建海西联合医疗骨科医院
</t>
  </si>
  <si>
    <t>叶美13960988805/陈18965905215</t>
  </si>
  <si>
    <t>数字福建产业园*国际双语学校</t>
  </si>
  <si>
    <t xml:space="preserve">
用地约105亩，建设从小学至高中的双语学校,计划60班。
</t>
  </si>
  <si>
    <t xml:space="preserve">
正在规划方案设计等前期工作。
</t>
  </si>
  <si>
    <t xml:space="preserve">
一至四季度开展土地报批、挂牌出让、方案设计等前期工作。
</t>
  </si>
  <si>
    <t xml:space="preserve">
数字福建（长乐）产业园推进领导小组
</t>
  </si>
  <si>
    <t>文福苑老年公寓</t>
  </si>
  <si>
    <t xml:space="preserve">
规划用地100亩，总建筑面积87800㎡，床位1220张，建设老年公寓、老年疗养、老年住宅以及配套的老年文化活动中心、老年医疗急救康复中心、护理职工公寓等配套设施。
</t>
  </si>
  <si>
    <t xml:space="preserve">
完成项目可研。
</t>
  </si>
  <si>
    <t xml:space="preserve">
完成用林、用地、土地出让、交地、建设方案设计、建设施工许可证等审批手续。
</t>
  </si>
  <si>
    <t xml:space="preserve">
福建省长乐市文福苑老年公寓有限公司
</t>
  </si>
  <si>
    <t>李书顺13055759328</t>
  </si>
  <si>
    <t>池锋15280449999</t>
  </si>
  <si>
    <t>福州滨海新城医院</t>
  </si>
  <si>
    <t xml:space="preserve">
用地31.59亩，总建筑面积22800㎡。
</t>
  </si>
  <si>
    <t xml:space="preserve">
正在征交地，部分已填土，初设方案评审已通过。
</t>
  </si>
  <si>
    <t xml:space="preserve">
一至四季度开展土交地、方案设计及各项建设审批等前期工作。
</t>
  </si>
  <si>
    <t xml:space="preserve">
长乐市空港医院
</t>
  </si>
  <si>
    <t>市新中医院</t>
  </si>
  <si>
    <t xml:space="preserve">
用地52亩，总建筑面积3.75万㎡，床位300张。
</t>
  </si>
  <si>
    <t xml:space="preserve">
完成立项等前期报批手续。
</t>
  </si>
  <si>
    <t xml:space="preserve">
一至四季度开展交地、施工图设计及各项建设审批等前期工作。
</t>
  </si>
  <si>
    <t xml:space="preserve">
长乐市中医院
</t>
  </si>
  <si>
    <t>闽侯县第八中学</t>
  </si>
  <si>
    <t xml:space="preserve">
总建筑面积约56089㎡，主要建设信息图书科技楼，初中部教学楼、实验楼，高中部教学楼、实验楼，体艺馆，学生食堂，学生宿舍楼，教师单身公寓，门卫室及附属工程。
</t>
  </si>
  <si>
    <t xml:space="preserve">
办理红线图。
</t>
  </si>
  <si>
    <t xml:space="preserve">
一季度设计总平确定及征地拆迁；二季度施工图设计及征地拆迁；三季度预算编制及征地拆迁；四季度预算送审。
</t>
  </si>
  <si>
    <t xml:space="preserve">
闽侯县第八中学
</t>
  </si>
  <si>
    <t>校长：陈友金13860616966</t>
  </si>
  <si>
    <t>总务主任：朱发尧13706991800 金冠和15959097447</t>
  </si>
  <si>
    <t>闽侯县青少年校外活动中心及闽侯县教师进修学校附属中学</t>
  </si>
  <si>
    <t xml:space="preserve">
活动中心主要以少体校、科技馆、少年宫与游泳馆、篮球馆等几大主题功能，总建筑面积约5万㎡；教师进修学校附属中学主要以教学楼、宿舍楼、食堂、办公楼四大主题功能，并以辅以相应的辅助功能用房，总建筑面积约2.3万㎡。
</t>
  </si>
  <si>
    <t xml:space="preserve">
项目规划选址、用地预审、可研编制。
</t>
  </si>
  <si>
    <t xml:space="preserve">
一季度总平方案确定，征地拆迁；二季度编制环评报告书；三季度编制水土保持报告及地质灾害危险性评估报告；四季度编制项目节能报告。
</t>
  </si>
  <si>
    <t xml:space="preserve">
闽侯县教育局
</t>
  </si>
  <si>
    <t>兰天金13809522477</t>
  </si>
  <si>
    <t>许宝强13705012763
陈平
13950251515</t>
  </si>
  <si>
    <t>贵安游泳训练基地改扩建项目</t>
  </si>
  <si>
    <t xml:space="preserve">
总建筑面积3.57万㎡。主要建设游泳跳水综合馆（含陆上训练馆）、室外游泳池、室外跳水池。配套建设教练员公寓、运动员公寓、食堂、行政综合楼、综合体能训练房、400米田径场、篮球场等。
</t>
  </si>
  <si>
    <t xml:space="preserve">
完成项目规划设计、土地农转用报批。
</t>
  </si>
  <si>
    <t xml:space="preserve">
进行征迁及场地平整等工作。
</t>
  </si>
  <si>
    <t xml:space="preserve">
福建省体育局
</t>
  </si>
  <si>
    <t>陈华13906939280</t>
  </si>
  <si>
    <t>连江县医院新院项目</t>
  </si>
  <si>
    <t xml:space="preserve">
迁址新建，征地100亩，总建筑面积12.9万㎡，建设门诊楼、病房楼、医技楼、后勤保障楼、感染病房楼等设施。
</t>
  </si>
  <si>
    <t xml:space="preserve">
进行征地工作。
</t>
  </si>
  <si>
    <t xml:space="preserve">
进行项目设计、预算工作。
</t>
  </si>
  <si>
    <t xml:space="preserve">
连江县卫计局/城市建设发展有限公司
</t>
  </si>
  <si>
    <t>连江县职专学校</t>
  </si>
  <si>
    <t>江南乡</t>
  </si>
  <si>
    <t xml:space="preserve">
建设用地130亩地，约8.8万㎡，总建筑面积约10万㎡，拟建幼儿园、师生宿舍、教学楼、实训楼、综合楼及体艺馆。
</t>
  </si>
  <si>
    <t xml:space="preserve">
完成选址、用地预审、环评、水保、立项等。
</t>
  </si>
  <si>
    <t xml:space="preserve">
一季度拟完成征地工作，二季度拟完成勘察、设计工作，三季度拟完成施工图审查及预算。四季度完成造价审计。
</t>
  </si>
  <si>
    <t xml:space="preserve">
城市建设发展有限公司
</t>
  </si>
  <si>
    <t>福州海峡青少年活动中心</t>
  </si>
  <si>
    <t>前期</t>
  </si>
  <si>
    <t xml:space="preserve">
规划建筑总面积5.89万㎡、其中地上4层，地下二层。主要功能为少年活动中心、青年活动中心及少儿图书馆。
</t>
  </si>
  <si>
    <t xml:space="preserve">
完成项目施工图设计、完成勘察报告、完成桩基施工。
</t>
  </si>
  <si>
    <t>福州市第三看守所</t>
  </si>
  <si>
    <t>未定</t>
  </si>
  <si>
    <t xml:space="preserve">
被羁押人用房、办案及管理用房、民警办公及生活用房、检察院及法院用房、附属用房、武警用房。
</t>
  </si>
  <si>
    <t xml:space="preserve">
正在选址。
</t>
  </si>
  <si>
    <t xml:space="preserve">
选址及前期工作。
</t>
  </si>
  <si>
    <t>市人民警察培训学校新址及警务航空基地</t>
  </si>
  <si>
    <t>未
定</t>
  </si>
  <si>
    <t xml:space="preserve">
选定可用于市人民警察培训学校新址及警务航空基地建设的地址。
</t>
  </si>
  <si>
    <t>完成项目初步调研，推进选址等前期工作。</t>
  </si>
  <si>
    <t>年内完成项目选址。</t>
  </si>
  <si>
    <t>王鸿志市人民警察培训学校校长87572775</t>
  </si>
  <si>
    <t>福州金山八期中学（暂名）</t>
  </si>
  <si>
    <t xml:space="preserve">
征地约53.58亩，总建筑面积1.84万㎡，建设教学楼、综合楼、风雨操场等。
</t>
  </si>
  <si>
    <t xml:space="preserve">
征地、前期报审。
</t>
  </si>
  <si>
    <t xml:space="preserve">
争取完成施工图设计、征地拆迁工作。
</t>
  </si>
  <si>
    <t>融信青年城</t>
  </si>
  <si>
    <t>苍霞街道</t>
  </si>
  <si>
    <t xml:space="preserve">
占地面积约157.51亩，计容建筑面积15.3万㎡。建设住宅12栋，幼儿园1栋及配套设施、商业等。
</t>
  </si>
  <si>
    <t xml:space="preserve">
因该项目涉及部分文物，进行文物保护工作。
</t>
  </si>
  <si>
    <t>苏俊华：139607738881</t>
  </si>
  <si>
    <t>林继晖 13609559133</t>
  </si>
  <si>
    <t>叁樾旧屋区改造</t>
  </si>
  <si>
    <t xml:space="preserve"> 
晋安区</t>
  </si>
  <si>
    <t xml:space="preserve">
项目选址面积17656.5㎡，建设用地面积：14901㎡（合22.35亩），总建筑面积65711㎡，地上建筑面积49173㎡，地下建筑面积16538㎡。容积率为3.3，建筑密度26.5，绿地率30%。
</t>
  </si>
  <si>
    <t xml:space="preserve">
福州隆兴房地产有限公司
</t>
  </si>
  <si>
    <t>陈婕13960853987</t>
  </si>
  <si>
    <t>晋安泉头农场棚屋区改造项目</t>
  </si>
  <si>
    <t xml:space="preserve">
占地1385.78亩，拟建设寿山石交易中心及展览馆。
</t>
  </si>
  <si>
    <t xml:space="preserve">
已完成寿山石新苑、寿山石酒店、寿山石小区三幅地块报批。
</t>
  </si>
  <si>
    <t>福州火车北站G地块（熙景苑）</t>
  </si>
  <si>
    <t xml:space="preserve">
建设房屋总建筑面积8.13万㎡，其中住宅636套63309㎡、配套公共设施691㎡、停车位448个。
</t>
  </si>
  <si>
    <t xml:space="preserve">
正在征迁，等待交地。
</t>
  </si>
  <si>
    <t>唐刘鸣13809551997林奎13706952013</t>
  </si>
  <si>
    <t>洋下旧屋区改造</t>
  </si>
  <si>
    <t xml:space="preserve">
占地300亩，拟建设安置房及城建综合项目。
</t>
  </si>
  <si>
    <t xml:space="preserve">
启动征迁工作。
</t>
  </si>
  <si>
    <t>晋安省拖片区综合改造项目</t>
  </si>
  <si>
    <t xml:space="preserve">
占地约2000亩，进行综合开发。
</t>
  </si>
  <si>
    <t xml:space="preserve">
完成成本测算，进行前期设计。
</t>
  </si>
  <si>
    <t>茶会核心区改造</t>
  </si>
  <si>
    <t xml:space="preserve">
占地1200亩（除东湖茶会片区500亩），东至香开新城东侧规划路，北至凤坂河及香开新城，西至东二环（连江路），南以福新路为界，拟建设商贸、住宅、办公酒店于一体的综合生活体。
</t>
  </si>
  <si>
    <t xml:space="preserve">
进行前期规划设计及征迁工作。
</t>
  </si>
  <si>
    <t>马尾镇胐头棚屋区改造项目</t>
  </si>
  <si>
    <t xml:space="preserve">
占地85亩，征收面积3万㎡，征迁200户。
</t>
  </si>
  <si>
    <t xml:space="preserve">
摸底阶段。
</t>
  </si>
  <si>
    <t>黄莹莹15980634568</t>
  </si>
  <si>
    <t>长乐解放路北片区旧改项目</t>
  </si>
  <si>
    <t xml:space="preserve">
对长乐解放路北片区、西关片区实施旧城改造，用地870亩，总建筑面积约80万㎡。
</t>
  </si>
  <si>
    <t xml:space="preserve">
正在拆迁安置登记摸底。
</t>
  </si>
  <si>
    <t xml:space="preserve">
一至四季度开展拆迁丈量登记、方案设计等各项前期工作。
</t>
  </si>
  <si>
    <t xml:space="preserve">
长乐旧城改造指挥部
</t>
  </si>
  <si>
    <t>陈茂贵
13599090499</t>
  </si>
  <si>
    <t>滨海新城安置房二期建设</t>
  </si>
  <si>
    <t xml:space="preserve">
保障房，总用地面积约165.6亩，总建筑面积约20万㎡。
</t>
  </si>
  <si>
    <r>
      <t>约</t>
    </r>
    <r>
      <rPr>
        <sz val="10"/>
        <rFont val="Helv"/>
        <family val="2"/>
        <charset val="0"/>
      </rPr>
      <t>165.6</t>
    </r>
  </si>
  <si>
    <t>滨海新城安置房三期建设</t>
  </si>
  <si>
    <t xml:space="preserve">
保障房，总用地面积约245.16亩，总建筑面积约27万㎡
</t>
  </si>
  <si>
    <r>
      <t>约</t>
    </r>
    <r>
      <rPr>
        <sz val="10"/>
        <rFont val="Helv"/>
        <family val="2"/>
        <charset val="0"/>
      </rPr>
      <t>245.16</t>
    </r>
  </si>
  <si>
    <t>港中旅福州北峰城市避暑休闲度假项目</t>
  </si>
  <si>
    <t xml:space="preserve">
总用地控制范围近1万亩，开发建设以精品酒店、高端养生、生态休闲为三大主题元素的旅游度假产品，打造国际一流的高端综合休闲旅游度假目的地和高尚住宅社区。
</t>
  </si>
  <si>
    <t xml:space="preserve">
港中旅集团副总经理、港中旅（中国）投资有限公司
</t>
  </si>
  <si>
    <t>翁庆13906078808</t>
  </si>
  <si>
    <t>琅岐岛PVCP生态旅游项目</t>
  </si>
  <si>
    <t xml:space="preserve">
引入法国最知名的旅游品牌中心公园，建设全年恒温水世界、网球场、彩蛋射击、穹顶市集、丛林探险、儿童魔幻屋、室内运动场、农场、自行车中心、小马俱乐部、排球场、沙滩俱乐部、射箭、水疗中心、迷你高尔夫、飞天绳索等活动设施及配套住宿，打造集滨江、文体、休闲、养生、购物为一体的国际自由港和生态旅游岛，总建筑面积13万㎡。
</t>
  </si>
  <si>
    <t xml:space="preserve">
计划上半年与法国PVCP集团、马尾区政府签订三方合作协议，明确项目落地及后续相关的各项事宜；计划下半年启动征地工作，并同时开展项目立项、工程设计、施工招标等前期准备工作。
</t>
  </si>
  <si>
    <t xml:space="preserve">
福州航空旅游集团有限公司
</t>
  </si>
  <si>
    <t>福建大樟溪休闲游乐项目</t>
  </si>
  <si>
    <t xml:space="preserve">该项目拟3年内投资15亿，2017年初福建（中太）海峡创业投资有限公司已与福建大樟溪休闲游乐发展有限公司签订合作协议，计划2017年开工，对整个景区升级、改造。进一步完善景区基础设施，打造绿色养生、户外体育竞技文化产业、美丽乡村建设。
</t>
  </si>
  <si>
    <t>民企</t>
  </si>
  <si>
    <t xml:space="preserve">
福建（中太）海峡创业投资有限公司2015年12月底已与福建大樟溪休闲游乐发展有限公司签订合作协议。
</t>
  </si>
  <si>
    <t xml:space="preserve">
拟于2017年动建，对项目进一步整体规划。
</t>
  </si>
  <si>
    <t xml:space="preserve">
福建（中太）海峡创业投资有限公司
</t>
  </si>
  <si>
    <t>市旅游局</t>
  </si>
  <si>
    <t>潘威</t>
  </si>
  <si>
    <t>南台岛游轮游艇项目</t>
  </si>
  <si>
    <t xml:space="preserve">
该项目拟3年内投资10亿元，打造一个已南台岛为起点及中心，整合福州南台岛及周边海洋码头港口、京剧路线，结合新增衍生项目，形成海洋城市开发一条龙，形成覆盖全国的海洋相关运动、旅游、金融、智能硬件等范畴的项目。
</t>
  </si>
  <si>
    <t xml:space="preserve">
该公司已完成了对南台岛的流域地形勘查工作，目前已耗资百万元设计了相适应的船型，拟租用现有南江滨码头作为临时码头改造使用，待条件成熟后择址新建，目前正与台江区沟通，确定报请市政府协调解决的相关事宜，相应规划正在进行中。
</t>
  </si>
  <si>
    <t>完成土地征收与立项工作，并开始码头建设。</t>
  </si>
  <si>
    <t xml:space="preserve">
福建江南佳廷投资管理有限责任公司
</t>
  </si>
  <si>
    <t>都市森林康养旅游项目</t>
  </si>
  <si>
    <t xml:space="preserve">
福建省樱桂生态林业发展有限公司与樱桂园（香港）国际集团有限公司合作对位于福州市晋安区新店镇凤池村等区域的“福州生态林业科技园”项目重新定位、改造升级，提升为“森林康养旅游”项目，打造成森林生态文化旅游观光基地、建设金丝楠等珍稀树种为特色的科普基地、建设森林休闲康养基础设施（包括森林木屋等）。
</t>
  </si>
  <si>
    <t>港企</t>
  </si>
  <si>
    <t xml:space="preserve">
已请新加坡团队进行规划设计。
</t>
  </si>
  <si>
    <t xml:space="preserve">
樱桂园（香港）国际集团有限公司拟再注资5亿元，建设森林康体养生和生态旅游。
</t>
  </si>
  <si>
    <t xml:space="preserve">
樱桂园（香港）国际集团有限公司
</t>
  </si>
  <si>
    <t>长乐闽台（福州）文化产业园项目</t>
  </si>
  <si>
    <t xml:space="preserve">
总建筑面积约49万㎡，建设台湾工坊区、台湾动漫传媒区、大陆工坊区、创意商品服务区、青少年创意展示区、展示接待区等及配套。
</t>
  </si>
  <si>
    <t xml:space="preserve">
项目业主、长乐市林业局正积极与省林业厅沟通，争取尽快完成林地征用工作。
</t>
  </si>
  <si>
    <t xml:space="preserve">
一至四季度开展土地审批、挂牌出让、方案设计等前期工作。
</t>
  </si>
  <si>
    <t xml:space="preserve">
长乐市政府（筹）
</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</si>
</sst>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 numFmtId="177" formatCode="0_ "/>
    <numFmt numFmtId="178" formatCode="0.00_ "/>
  </numFmts>
  <fonts count="36">
    <font>
      <sz val="11"/>
      <color theme="1"/>
      <name val="宋体"/>
      <charset val="134"/>
      <scheme val="minor"/>
    </font>
    <font>
      <sz val="10"/>
      <name val="宋体"/>
      <charset val="134"/>
    </font>
    <font>
      <sz val="8"/>
      <name val="宋体"/>
      <charset val="134"/>
    </font>
    <font>
      <sz val="9"/>
      <name val="宋体"/>
      <charset val="134"/>
    </font>
    <font>
      <b/>
      <sz val="22"/>
      <name val="宋体"/>
      <charset val="134"/>
    </font>
    <font>
      <b/>
      <sz val="10"/>
      <name val="宋体"/>
      <charset val="134"/>
    </font>
    <font>
      <b/>
      <sz val="8"/>
      <name val="宋体"/>
      <charset val="134"/>
    </font>
    <font>
      <b/>
      <sz val="9"/>
      <name val="宋体"/>
      <charset val="134"/>
    </font>
    <font>
      <sz val="22"/>
      <name val="宋体"/>
      <charset val="134"/>
    </font>
    <font>
      <sz val="10"/>
      <name val="新宋体"/>
      <family val="3"/>
      <charset val="134"/>
    </font>
    <font>
      <sz val="12"/>
      <name val="宋体"/>
      <charset val="134"/>
    </font>
    <font>
      <sz val="11"/>
      <name val="宋体"/>
      <charset val="134"/>
    </font>
    <font>
      <sz val="10"/>
      <name val="Helv"/>
      <family val="2"/>
      <charset val="0"/>
    </font>
    <font>
      <sz val="10"/>
      <name val="Arial Unicode MS"/>
      <charset val="134"/>
    </font>
    <font>
      <sz val="9"/>
      <name val="Helv"/>
      <family val="2"/>
      <charset val="0"/>
    </font>
    <font>
      <b/>
      <sz val="11"/>
      <color rgb="FFFA7D00"/>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
      <b/>
      <sz val="18"/>
      <color theme="3"/>
      <name val="宋体"/>
      <charset val="134"/>
      <scheme val="minor"/>
    </font>
    <font>
      <i/>
      <sz val="11"/>
      <color rgb="FF7F7F7F"/>
      <name val="宋体"/>
      <charset val="0"/>
      <scheme val="minor"/>
    </font>
    <font>
      <sz val="11"/>
      <color rgb="FF3F3F76"/>
      <name val="宋体"/>
      <charset val="0"/>
      <scheme val="minor"/>
    </font>
    <font>
      <b/>
      <sz val="11"/>
      <color rgb="FFFFFF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sz val="11"/>
      <color indexed="8"/>
      <name val="宋体"/>
      <charset val="134"/>
    </font>
    <font>
      <sz val="6"/>
      <name val="宋体"/>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56">
    <xf numFmtId="0" fontId="0" fillId="0" borderId="0">
      <alignment vertical="center"/>
    </xf>
    <xf numFmtId="42" fontId="0" fillId="0" borderId="0" applyFont="0" applyFill="0" applyBorder="0" applyAlignment="0" applyProtection="0">
      <alignment vertical="center"/>
    </xf>
    <xf numFmtId="0" fontId="24" fillId="15" borderId="0" applyNumberFormat="0" applyBorder="0" applyAlignment="0" applyProtection="0">
      <alignment vertical="center"/>
    </xf>
    <xf numFmtId="0" fontId="2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2" borderId="0" applyNumberFormat="0" applyBorder="0" applyAlignment="0" applyProtection="0">
      <alignment vertical="center"/>
    </xf>
    <xf numFmtId="0" fontId="25" fillId="9" borderId="0" applyNumberFormat="0" applyBorder="0" applyAlignment="0" applyProtection="0">
      <alignment vertical="center"/>
    </xf>
    <xf numFmtId="43" fontId="0" fillId="0" borderId="0" applyFont="0" applyFill="0" applyBorder="0" applyAlignment="0" applyProtection="0">
      <alignment vertical="center"/>
    </xf>
    <xf numFmtId="0" fontId="26" fillId="1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5" borderId="11" applyNumberFormat="0" applyFont="0" applyAlignment="0" applyProtection="0">
      <alignment vertical="center"/>
    </xf>
    <xf numFmtId="0" fontId="26" fillId="22"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7" applyNumberFormat="0" applyFill="0" applyAlignment="0" applyProtection="0">
      <alignment vertical="center"/>
    </xf>
    <xf numFmtId="0" fontId="28" fillId="0" borderId="7" applyNumberFormat="0" applyFill="0" applyAlignment="0" applyProtection="0">
      <alignment vertical="center"/>
    </xf>
    <xf numFmtId="0" fontId="26" fillId="17" borderId="0" applyNumberFormat="0" applyBorder="0" applyAlignment="0" applyProtection="0">
      <alignment vertical="center"/>
    </xf>
    <xf numFmtId="0" fontId="18" fillId="0" borderId="9" applyNumberFormat="0" applyFill="0" applyAlignment="0" applyProtection="0">
      <alignment vertical="center"/>
    </xf>
    <xf numFmtId="0" fontId="26" fillId="21" borderId="0" applyNumberFormat="0" applyBorder="0" applyAlignment="0" applyProtection="0">
      <alignment vertical="center"/>
    </xf>
    <xf numFmtId="0" fontId="19" fillId="2" borderId="8" applyNumberFormat="0" applyAlignment="0" applyProtection="0">
      <alignment vertical="center"/>
    </xf>
    <xf numFmtId="0" fontId="15" fillId="2" borderId="6" applyNumberFormat="0" applyAlignment="0" applyProtection="0">
      <alignment vertical="center"/>
    </xf>
    <xf numFmtId="0" fontId="23" fillId="4" borderId="10" applyNumberFormat="0" applyAlignment="0" applyProtection="0">
      <alignment vertical="center"/>
    </xf>
    <xf numFmtId="0" fontId="24" fillId="29" borderId="0" applyNumberFormat="0" applyBorder="0" applyAlignment="0" applyProtection="0">
      <alignment vertical="center"/>
    </xf>
    <xf numFmtId="0" fontId="26" fillId="32" borderId="0" applyNumberFormat="0" applyBorder="0" applyAlignment="0" applyProtection="0">
      <alignment vertical="center"/>
    </xf>
    <xf numFmtId="0" fontId="30" fillId="0" borderId="13" applyNumberFormat="0" applyFill="0" applyAlignment="0" applyProtection="0">
      <alignment vertical="center"/>
    </xf>
    <xf numFmtId="0" fontId="27" fillId="0" borderId="12" applyNumberFormat="0" applyFill="0" applyAlignment="0" applyProtection="0">
      <alignment vertical="center"/>
    </xf>
    <xf numFmtId="0" fontId="33" fillId="28" borderId="0" applyNumberFormat="0" applyBorder="0" applyAlignment="0" applyProtection="0">
      <alignment vertical="center"/>
    </xf>
    <xf numFmtId="0" fontId="32" fillId="20" borderId="0" applyNumberFormat="0" applyBorder="0" applyAlignment="0" applyProtection="0">
      <alignment vertical="center"/>
    </xf>
    <xf numFmtId="0" fontId="24" fillId="14" borderId="0" applyNumberFormat="0" applyBorder="0" applyAlignment="0" applyProtection="0">
      <alignment vertical="center"/>
    </xf>
    <xf numFmtId="0" fontId="26" fillId="25"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27" borderId="0" applyNumberFormat="0" applyBorder="0" applyAlignment="0" applyProtection="0">
      <alignment vertical="center"/>
    </xf>
    <xf numFmtId="0" fontId="24" fillId="8" borderId="0" applyNumberFormat="0" applyBorder="0" applyAlignment="0" applyProtection="0">
      <alignment vertical="center"/>
    </xf>
    <xf numFmtId="0" fontId="26" fillId="24" borderId="0" applyNumberFormat="0" applyBorder="0" applyAlignment="0" applyProtection="0">
      <alignment vertical="center"/>
    </xf>
    <xf numFmtId="0" fontId="26" fillId="31" borderId="0" applyNumberFormat="0" applyBorder="0" applyAlignment="0" applyProtection="0">
      <alignment vertical="center"/>
    </xf>
    <xf numFmtId="0" fontId="24" fillId="26" borderId="0" applyNumberFormat="0" applyBorder="0" applyAlignment="0" applyProtection="0">
      <alignment vertical="center"/>
    </xf>
    <xf numFmtId="0" fontId="24" fillId="7" borderId="0" applyNumberFormat="0" applyBorder="0" applyAlignment="0" applyProtection="0">
      <alignment vertical="center"/>
    </xf>
    <xf numFmtId="0" fontId="26" fillId="23" borderId="0" applyNumberFormat="0" applyBorder="0" applyAlignment="0" applyProtection="0">
      <alignment vertical="center"/>
    </xf>
    <xf numFmtId="0" fontId="24" fillId="10" borderId="0" applyNumberFormat="0" applyBorder="0" applyAlignment="0" applyProtection="0">
      <alignment vertical="center"/>
    </xf>
    <xf numFmtId="0" fontId="26" fillId="16" borderId="0" applyNumberFormat="0" applyBorder="0" applyAlignment="0" applyProtection="0">
      <alignment vertical="center"/>
    </xf>
    <xf numFmtId="0" fontId="26" fillId="30" borderId="0" applyNumberFormat="0" applyBorder="0" applyAlignment="0" applyProtection="0">
      <alignment vertical="center"/>
    </xf>
    <xf numFmtId="0" fontId="34" fillId="0" borderId="0">
      <alignment vertical="center"/>
    </xf>
    <xf numFmtId="0" fontId="24" fillId="6" borderId="0" applyNumberFormat="0" applyBorder="0" applyAlignment="0" applyProtection="0">
      <alignment vertical="center"/>
    </xf>
    <xf numFmtId="0" fontId="26" fillId="19" borderId="0" applyNumberFormat="0" applyBorder="0" applyAlignment="0" applyProtection="0">
      <alignment vertical="center"/>
    </xf>
    <xf numFmtId="0" fontId="3" fillId="0" borderId="0">
      <alignment vertical="center"/>
    </xf>
    <xf numFmtId="0" fontId="3" fillId="0" borderId="0">
      <alignment vertical="center"/>
    </xf>
    <xf numFmtId="0" fontId="12" fillId="0" borderId="0"/>
    <xf numFmtId="0" fontId="10" fillId="0" borderId="0"/>
    <xf numFmtId="0" fontId="10" fillId="0" borderId="0"/>
  </cellStyleXfs>
  <cellXfs count="154">
    <xf numFmtId="0" fontId="0" fillId="0" borderId="0" xfId="0">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17"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17"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protection locked="0"/>
    </xf>
    <xf numFmtId="177" fontId="6" fillId="0" borderId="0"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1" xfId="0" applyNumberFormat="1" applyFont="1" applyFill="1" applyBorder="1" applyAlignment="1" applyProtection="1">
      <alignment horizontal="center" vertical="center" wrapText="1"/>
      <protection locked="0"/>
    </xf>
    <xf numFmtId="177" fontId="3" fillId="0" borderId="1"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1" fillId="0" borderId="1" xfId="0" applyFont="1" applyFill="1" applyBorder="1" applyAlignment="1"/>
    <xf numFmtId="0" fontId="1" fillId="0" borderId="0" xfId="0" applyFont="1" applyFill="1" applyBorder="1" applyAlignment="1">
      <alignment horizontal="left" vertical="center" wrapText="1"/>
    </xf>
    <xf numFmtId="176" fontId="1" fillId="0" borderId="4" xfId="0" applyNumberFormat="1" applyFont="1" applyFill="1" applyBorder="1" applyAlignment="1" applyProtection="1">
      <alignment horizontal="left" vertical="center" wrapText="1"/>
      <protection locked="0"/>
    </xf>
    <xf numFmtId="0" fontId="1" fillId="0" borderId="1" xfId="0" applyFont="1" applyFill="1" applyBorder="1" applyAlignment="1">
      <alignment vertical="center" wrapText="1"/>
    </xf>
    <xf numFmtId="0" fontId="1" fillId="0" borderId="1" xfId="17"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77" fontId="1" fillId="0" borderId="1" xfId="17"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protection locked="0"/>
    </xf>
    <xf numFmtId="178" fontId="1" fillId="0" borderId="1" xfId="0" applyNumberFormat="1" applyFont="1" applyFill="1" applyBorder="1" applyAlignment="1">
      <alignment horizontal="left" vertical="center" wrapText="1"/>
    </xf>
    <xf numFmtId="0" fontId="3" fillId="0" borderId="5" xfId="0"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6" fontId="3" fillId="0" borderId="4" xfId="0" applyNumberFormat="1" applyFont="1" applyFill="1" applyBorder="1" applyAlignment="1">
      <alignment horizontal="left" vertical="center" wrapText="1"/>
    </xf>
    <xf numFmtId="176" fontId="1" fillId="0" borderId="3" xfId="0" applyNumberFormat="1" applyFont="1" applyFill="1" applyBorder="1" applyAlignment="1">
      <alignment horizontal="left" vertical="center" wrapText="1"/>
    </xf>
    <xf numFmtId="177" fontId="2" fillId="0" borderId="1" xfId="0" applyNumberFormat="1" applyFont="1" applyFill="1" applyBorder="1" applyAlignment="1">
      <alignment horizontal="center" vertical="center" wrapText="1"/>
    </xf>
    <xf numFmtId="0" fontId="3" fillId="0" borderId="1" xfId="54" applyNumberFormat="1" applyFont="1" applyFill="1" applyBorder="1" applyAlignment="1">
      <alignment horizontal="left" vertical="center" wrapText="1" shrinkToFit="1"/>
    </xf>
    <xf numFmtId="0" fontId="3" fillId="0" borderId="1" xfId="54" applyNumberFormat="1" applyFont="1" applyFill="1" applyBorder="1" applyAlignment="1">
      <alignment horizontal="center" vertical="center" wrapText="1" shrinkToFit="1"/>
    </xf>
    <xf numFmtId="0" fontId="1" fillId="0" borderId="1" xfId="54" applyNumberFormat="1" applyFont="1" applyFill="1" applyBorder="1" applyAlignment="1">
      <alignment horizontal="center" vertical="center" wrapText="1" shrinkToFit="1"/>
    </xf>
    <xf numFmtId="0" fontId="3" fillId="0" borderId="1" xfId="17"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0" fillId="0" borderId="0" xfId="0" applyFont="1" applyFill="1" applyBorder="1" applyAlignment="1"/>
    <xf numFmtId="0" fontId="3" fillId="0" borderId="1" xfId="48" applyFont="1" applyFill="1" applyBorder="1" applyAlignment="1">
      <alignment horizontal="left" vertical="center" wrapText="1"/>
    </xf>
    <xf numFmtId="0" fontId="1" fillId="0" borderId="1" xfId="54" applyFont="1" applyFill="1" applyBorder="1" applyAlignment="1">
      <alignment horizontal="left" vertical="center" wrapText="1"/>
    </xf>
    <xf numFmtId="177" fontId="3" fillId="0" borderId="1" xfId="48" applyNumberFormat="1" applyFont="1" applyFill="1" applyBorder="1" applyAlignment="1">
      <alignment horizontal="center" vertical="center" wrapText="1"/>
    </xf>
    <xf numFmtId="176" fontId="3" fillId="0" borderId="1" xfId="0" applyNumberFormat="1" applyFont="1" applyFill="1" applyBorder="1" applyAlignment="1">
      <alignment horizontal="left" vertical="center" wrapText="1"/>
    </xf>
    <xf numFmtId="0" fontId="1" fillId="0" borderId="1" xfId="54" applyNumberFormat="1" applyFont="1" applyFill="1" applyBorder="1" applyAlignment="1">
      <alignment horizontal="center" vertical="center" wrapText="1" shrinkToFit="1"/>
    </xf>
    <xf numFmtId="0" fontId="1" fillId="0" borderId="1" xfId="0" applyFont="1" applyFill="1" applyBorder="1" applyAlignment="1">
      <alignment vertical="center" wrapText="1"/>
    </xf>
    <xf numFmtId="0" fontId="1" fillId="0" borderId="1" xfId="0" applyNumberFormat="1" applyFont="1" applyFill="1" applyBorder="1" applyAlignment="1" applyProtection="1">
      <alignment horizontal="left" vertical="center" wrapText="1"/>
      <protection locked="0"/>
    </xf>
    <xf numFmtId="0" fontId="1" fillId="0" borderId="1" xfId="17" applyFont="1" applyFill="1" applyBorder="1" applyAlignment="1" applyProtection="1">
      <alignment horizontal="left" vertical="center" wrapText="1"/>
      <protection locked="0"/>
    </xf>
    <xf numFmtId="0" fontId="9"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applyAlignment="1"/>
    <xf numFmtId="0" fontId="3" fillId="0" borderId="1" xfId="48" applyFont="1" applyFill="1" applyBorder="1" applyAlignment="1">
      <alignment horizontal="left" vertical="center" wrapText="1"/>
    </xf>
    <xf numFmtId="0" fontId="3" fillId="0" borderId="1" xfId="48" applyFont="1" applyFill="1" applyBorder="1" applyAlignment="1">
      <alignment horizontal="center" vertical="center" wrapText="1"/>
    </xf>
    <xf numFmtId="0" fontId="3" fillId="0" borderId="2" xfId="48"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77" fontId="3" fillId="0" borderId="1" xfId="48"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78" fontId="3" fillId="0" borderId="1" xfId="48" applyNumberFormat="1" applyFont="1" applyFill="1" applyBorder="1" applyAlignment="1">
      <alignment horizontal="center" vertical="center" wrapText="1"/>
    </xf>
    <xf numFmtId="177" fontId="3" fillId="0" borderId="2" xfId="48" applyNumberFormat="1" applyFont="1" applyFill="1" applyBorder="1" applyAlignment="1">
      <alignment horizontal="center" vertical="center" wrapText="1"/>
    </xf>
    <xf numFmtId="177" fontId="3" fillId="0" borderId="3" xfId="48" applyNumberFormat="1" applyFont="1" applyFill="1" applyBorder="1" applyAlignment="1">
      <alignment horizontal="center" vertical="center" wrapText="1"/>
    </xf>
    <xf numFmtId="0" fontId="1" fillId="0" borderId="1" xfId="52" applyNumberFormat="1" applyFont="1" applyFill="1" applyBorder="1" applyAlignment="1">
      <alignment horizontal="left" vertical="center" wrapText="1"/>
    </xf>
    <xf numFmtId="0" fontId="1" fillId="0" borderId="1" xfId="0" applyFont="1" applyFill="1" applyBorder="1" applyAlignment="1">
      <alignment horizontal="center" vertical="center"/>
    </xf>
    <xf numFmtId="177" fontId="1" fillId="0" borderId="2" xfId="0" applyNumberFormat="1"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0" fontId="3" fillId="0" borderId="3" xfId="48" applyFont="1" applyFill="1" applyBorder="1" applyAlignment="1">
      <alignment horizontal="left" vertical="center" wrapText="1"/>
    </xf>
    <xf numFmtId="0" fontId="1" fillId="0" borderId="1" xfId="51" applyNumberFormat="1" applyFont="1" applyFill="1" applyBorder="1" applyAlignment="1">
      <alignment horizontal="left" vertical="center" wrapText="1"/>
    </xf>
    <xf numFmtId="177" fontId="2" fillId="0" borderId="2"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 fillId="0" borderId="1" xfId="54" applyNumberFormat="1" applyFont="1" applyFill="1" applyBorder="1" applyAlignment="1">
      <alignment horizontal="left" vertical="center" wrapText="1"/>
    </xf>
    <xf numFmtId="0" fontId="1" fillId="0" borderId="1" xfId="0" applyFont="1" applyFill="1" applyBorder="1" applyAlignment="1">
      <alignment vertical="center" wrapText="1"/>
    </xf>
    <xf numFmtId="177" fontId="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7" fontId="1"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top" wrapText="1"/>
    </xf>
    <xf numFmtId="0" fontId="3" fillId="0" borderId="1" xfId="0" applyFont="1" applyFill="1" applyBorder="1" applyAlignment="1">
      <alignment vertical="center" wrapText="1"/>
    </xf>
    <xf numFmtId="0" fontId="11" fillId="0" borderId="1" xfId="0" applyNumberFormat="1" applyFont="1" applyFill="1" applyBorder="1" applyAlignment="1">
      <alignment vertical="center" wrapText="1"/>
    </xf>
    <xf numFmtId="0" fontId="11" fillId="0" borderId="1" xfId="0" applyNumberFormat="1" applyFont="1" applyFill="1" applyBorder="1" applyAlignment="1">
      <alignment horizontal="center" vertical="center" wrapText="1"/>
    </xf>
    <xf numFmtId="0" fontId="1" fillId="0" borderId="1" xfId="53"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1" fillId="0" borderId="1" xfId="55"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57"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57" fontId="1" fillId="0" borderId="1" xfId="0" applyNumberFormat="1" applyFont="1" applyFill="1" applyBorder="1" applyAlignment="1">
      <alignment horizontal="left" vertical="center" wrapText="1"/>
    </xf>
    <xf numFmtId="57" fontId="1" fillId="0" borderId="1" xfId="53" applyNumberFormat="1"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center" vertical="top" wrapText="1"/>
    </xf>
    <xf numFmtId="177" fontId="1"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12" fillId="0" borderId="1" xfId="0" applyFont="1" applyFill="1" applyBorder="1" applyAlignment="1">
      <alignment vertical="center" wrapText="1"/>
    </xf>
    <xf numFmtId="0" fontId="1" fillId="0" borderId="5"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177" fontId="13" fillId="0" borderId="1" xfId="0" applyNumberFormat="1"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14" fillId="0" borderId="1" xfId="0" applyFont="1" applyFill="1" applyBorder="1" applyAlignment="1">
      <alignment vertical="top" wrapText="1"/>
    </xf>
    <xf numFmtId="0" fontId="14" fillId="0" borderId="1" xfId="0" applyFont="1" applyFill="1" applyBorder="1" applyAlignment="1">
      <alignment vertical="center" wrapText="1"/>
    </xf>
    <xf numFmtId="0" fontId="3" fillId="0" borderId="1" xfId="0" applyFont="1" applyFill="1" applyBorder="1" applyAlignment="1">
      <alignment horizontal="left" vertical="top"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_Sheet1_2" xfId="51"/>
    <cellStyle name="常规_Sheet1_1" xfId="52"/>
    <cellStyle name="常规_鼓楼区2013年“五大战役”重点项目表（初稿1）" xfId="53"/>
    <cellStyle name="常规 2" xfId="54"/>
    <cellStyle name="常规 19" xfId="55"/>
  </cellStyles>
  <dxfs count="112">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00B05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21150;&#20844;&#29992;\&#25351;&#25381;&#37096;\2015&#24180;&#20351;&#29992;&#30340;&#25253;&#34920;\&#21439;&#37325;&#28857;&#20449;&#24687;&#25253;&#34920;\2015&#24180;&#30003;&#25253;&#21439;&#37325;&#28857;\&#21457;&#29743;&#22836;&#28041;&#21450;ZJ&#24050;&#20840;&#37096;&#22635;)&#30003;&#25253;2015&#24180;&#21439;&#37325;&#28857;&#39033;&#30446;&#27010;&#20917;&#34920;000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enwei\Desktop\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申报表"/>
      <sheetName val="Sheet2"/>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7市级重点项目（详表）"/>
      <sheetName val="汇总表"/>
      <sheetName val="四套班子挂钩"/>
      <sheetName val="2012-2017安排情况"/>
      <sheetName val="2016市重点"/>
      <sheetName val="2017省级重点项目"/>
      <sheetName val="海上福州"/>
      <sheetName val="按行业汇总"/>
    </sheetNames>
    <definedNames>
      <definedName name="Print_Titles" refersTo="='2016市重点'!$3:$5" sheetId="4"/>
      <definedName name="Print_Titles" refersTo="=汇总表!$2:$4" sheetId="1"/>
      <definedName name="_FilterDatabase" refersTo="=海上福州!$A$3:$K$210" sheetId="6"/>
    </definedNames>
    <sheetDataSet>
      <sheetData sheetId="0"/>
      <sheetData sheetId="1"/>
      <sheetData sheetId="2"/>
      <sheetData sheetId="3"/>
      <sheetData sheetId="4"/>
      <sheetData sheetId="5">
        <row r="3">
          <cell r="B3" t="str">
            <v>项目名称</v>
          </cell>
          <cell r="C3" t="str">
            <v>行业</v>
          </cell>
          <cell r="D3" t="str">
            <v>项目所在地</v>
          </cell>
          <cell r="E3" t="str">
            <v>建设内容及规模</v>
          </cell>
          <cell r="F3" t="str">
            <v>建设年限</v>
          </cell>
          <cell r="G3" t="str">
            <v>总投资(万元)</v>
          </cell>
          <cell r="H3" t="str">
            <v>2017年工作目标</v>
          </cell>
        </row>
        <row r="3">
          <cell r="L3" t="str">
            <v>项目业主(建设、筹建、代建单位)</v>
          </cell>
          <cell r="M3" t="str">
            <v>责任单位</v>
          </cell>
          <cell r="N3" t="str">
            <v>建设阶段</v>
          </cell>
          <cell r="O3" t="str">
            <v>建设阶段</v>
          </cell>
        </row>
        <row r="4">
          <cell r="H4" t="str">
            <v>计划投资(万元)</v>
          </cell>
          <cell r="I4" t="str">
            <v>进度</v>
          </cell>
          <cell r="J4" t="str">
            <v>开工月份</v>
          </cell>
          <cell r="K4" t="str">
            <v>建成或部分建成月份</v>
          </cell>
        </row>
        <row r="5">
          <cell r="G5">
            <v>51390937</v>
          </cell>
          <cell r="H5">
            <v>4812382</v>
          </cell>
        </row>
        <row r="6">
          <cell r="G6">
            <v>34500523</v>
          </cell>
          <cell r="H6">
            <v>4812382</v>
          </cell>
        </row>
        <row r="7">
          <cell r="G7">
            <v>23868514</v>
          </cell>
          <cell r="H7">
            <v>3032400</v>
          </cell>
        </row>
        <row r="8">
          <cell r="B8" t="str">
            <v>福州市江阴工业集中区东部产业区填海造地项目</v>
          </cell>
          <cell r="C8" t="str">
            <v>农林水利</v>
          </cell>
          <cell r="D8" t="str">
            <v>福清市</v>
          </cell>
          <cell r="E8" t="str">
            <v>填海造地1.06万亩，钱塘水闸、东侧海堤2.654公里，南堤3.194公里海堤实施至5.0m高程处</v>
          </cell>
          <cell r="F8" t="str">
            <v>2015-2018</v>
          </cell>
          <cell r="G8">
            <v>200000</v>
          </cell>
          <cell r="H8">
            <v>60000</v>
          </cell>
          <cell r="I8" t="str">
            <v>一二季度完成剩余的陆域海砂回填量。在土石料有保障的前提下，三四季度完成东堤2.6km以及1#、2#路和临时围堰临时工程</v>
          </cell>
          <cell r="J8" t="str">
            <v>无</v>
          </cell>
          <cell r="K8" t="str">
            <v>无</v>
          </cell>
          <cell r="L8" t="str">
            <v>福州市江阴工业区开发建设有限公司</v>
          </cell>
          <cell r="M8" t="str">
            <v>福清市</v>
          </cell>
          <cell r="N8" t="str">
            <v>在建</v>
          </cell>
          <cell r="O8" t="str">
            <v>续列</v>
          </cell>
        </row>
        <row r="9">
          <cell r="B9" t="str">
            <v>闽侯容益菌业绣球菌生产项目</v>
          </cell>
          <cell r="C9" t="str">
            <v>农林水利</v>
          </cell>
          <cell r="D9" t="str">
            <v>闽侯县</v>
          </cell>
          <cell r="E9" t="str">
            <v>总建筑面积约4万平方米，建设绣球菌工厂化生产厂房17座、绣球菌深加工生产线5条，以及实验、检验、研发综合大楼和员工宿舍等配套设施</v>
          </cell>
          <cell r="F9" t="str">
            <v>2014-2017</v>
          </cell>
          <cell r="G9">
            <v>30000</v>
          </cell>
          <cell r="H9">
            <v>3000</v>
          </cell>
          <cell r="I9" t="str">
            <v>新建绣球菌工厂化生产厂房1座（四层），一季度建设工程前期的准备工作、图纸的设计、现场的勘察；二季度开始动工建设生产厂房和综合楼；三季度生产设备的采购、安装；第四季度设备的调试和厂房建设的验收</v>
          </cell>
          <cell r="J9" t="str">
            <v>无</v>
          </cell>
          <cell r="K9">
            <v>12</v>
          </cell>
          <cell r="L9" t="str">
            <v>福建联合建设有限公司</v>
          </cell>
          <cell r="M9" t="str">
            <v>闽侯县</v>
          </cell>
          <cell r="N9" t="str">
            <v>在建</v>
          </cell>
          <cell r="O9" t="str">
            <v>续列</v>
          </cell>
        </row>
        <row r="10">
          <cell r="B10" t="str">
            <v>闽侯福丰生猪养殖一体化项目</v>
          </cell>
          <cell r="C10" t="str">
            <v>农林水利</v>
          </cell>
          <cell r="D10" t="str">
            <v>闽侯县</v>
          </cell>
          <cell r="E10" t="str">
            <v>总建筑面积约17.4万平方米,主要建设母猪舍、保育育肥猪舍、多层商品猪养殖舍、环保设施等工程，每年新增肉猪出栏数30万头</v>
          </cell>
          <cell r="F10" t="str">
            <v>2015-2017</v>
          </cell>
          <cell r="G10">
            <v>51200</v>
          </cell>
          <cell r="H10">
            <v>5000</v>
          </cell>
          <cell r="I10" t="str">
            <v>一季度生猪养殖场二期完成母猪舍的设备安装调试，生猪养殖基地三期办理农转用土地审批手续；二季度：生猪养殖场二期部分保育育肥猪舍土建施工，生猪养殖基地三期屠宰加工部分三通一平施工；三季度：生猪养殖场二期部分保育育肥猪舍的土建施工，生猪养殖基地三期猪舍主体设备的安装调试；四季度：生猪养殖基地三期屠宰加工场的主体建设</v>
          </cell>
          <cell r="J10" t="str">
            <v>无</v>
          </cell>
          <cell r="K10">
            <v>12</v>
          </cell>
          <cell r="L10" t="str">
            <v>福建省福丰农业发展有限公司</v>
          </cell>
          <cell r="M10" t="str">
            <v>闽侯县</v>
          </cell>
          <cell r="N10" t="str">
            <v>在建</v>
          </cell>
          <cell r="O10" t="str">
            <v>续列</v>
          </cell>
        </row>
        <row r="11">
          <cell r="B11" t="str">
            <v>琅岐雁行江路及环岛路东段</v>
          </cell>
          <cell r="C11" t="str">
            <v>交通</v>
          </cell>
          <cell r="D11" t="str">
            <v>马尾区</v>
          </cell>
          <cell r="E11" t="str">
            <v>雁行江路长7.58公里，按城市主干道标准建设，双向六车道；环岛路东段长6.15公里，按城市主干道标准建设，双向六车道</v>
          </cell>
          <cell r="F11" t="str">
            <v>2015-2018</v>
          </cell>
          <cell r="G11">
            <v>184000</v>
          </cell>
          <cell r="H11">
            <v>30000</v>
          </cell>
          <cell r="I11" t="str">
            <v>雁行江路：一季度软基处理和桥梁桩基施工；二季度陆基填筑；三季度桥梁下部构造施工，陆基管线施工；第四季度桥梁上部构造施工，完成全线路基、雨污水、给水、电力通信等 环岛路东段：一季度桥梁上部构造施工；二季度路面绿化交安工程；三季度基本完成道路建设。</v>
          </cell>
          <cell r="J11" t="str">
            <v>无</v>
          </cell>
          <cell r="K11" t="str">
            <v>无</v>
          </cell>
          <cell r="L11" t="str">
            <v>福州市琅岐路桥建设有限公司</v>
          </cell>
          <cell r="M11" t="str">
            <v>马尾区</v>
          </cell>
          <cell r="N11" t="str">
            <v>在建</v>
          </cell>
          <cell r="O11" t="str">
            <v>续列</v>
          </cell>
        </row>
        <row r="12">
          <cell r="B12" t="str">
            <v>县道112线铁岭至关中段公路提级改造工程</v>
          </cell>
          <cell r="C12" t="str">
            <v>交通</v>
          </cell>
          <cell r="D12" t="str">
            <v>闽侯县</v>
          </cell>
          <cell r="E12" t="str">
            <v>全长9.27公里，双向4车道，设计时速40公里</v>
          </cell>
          <cell r="F12" t="str">
            <v>2017-2019</v>
          </cell>
          <cell r="G12">
            <v>58400</v>
          </cell>
          <cell r="H12">
            <v>14000</v>
          </cell>
          <cell r="I12" t="str">
            <v>一季度完成施工、监理招标；二季度完成建设工程规划许可证、施工许可批复；三季度路基完成5﹪。四季度路基完成20﹪，管网完成10﹪</v>
          </cell>
          <cell r="J12">
            <v>8</v>
          </cell>
          <cell r="K12" t="str">
            <v>无</v>
          </cell>
          <cell r="L12" t="str">
            <v>闽侯县路桥建设公司</v>
          </cell>
          <cell r="M12" t="str">
            <v>闽侯县</v>
          </cell>
          <cell r="N12" t="str">
            <v>在建</v>
          </cell>
          <cell r="O12" t="str">
            <v>续列</v>
          </cell>
        </row>
        <row r="13">
          <cell r="B13" t="str">
            <v>国道104线连江至晋安段改线工程</v>
          </cell>
          <cell r="C13" t="str">
            <v>交通</v>
          </cell>
          <cell r="D13" t="str">
            <v>跨县区</v>
          </cell>
          <cell r="E13" t="str">
            <v>全长32.968公里，一级公路,双向六车道，设计时速80公里</v>
          </cell>
          <cell r="F13" t="str">
            <v>2015-2018</v>
          </cell>
          <cell r="G13">
            <v>491000</v>
          </cell>
          <cell r="H13">
            <v>100000</v>
          </cell>
          <cell r="I13" t="str">
            <v>路基工程累计完成60%，桥梁工程累计完成60%，隧道工程累计完成60%。</v>
          </cell>
          <cell r="J13" t="str">
            <v>无</v>
          </cell>
          <cell r="K13" t="str">
            <v>无</v>
          </cell>
          <cell r="L13" t="str">
            <v>福州海峡建设发展有限责任公司</v>
          </cell>
          <cell r="M13" t="str">
            <v>市交通委</v>
          </cell>
          <cell r="N13" t="str">
            <v>在建</v>
          </cell>
          <cell r="O13" t="str">
            <v>续列</v>
          </cell>
        </row>
        <row r="14">
          <cell r="B14" t="str">
            <v>福州港江阴港区8#、9#泊位工程</v>
          </cell>
          <cell r="C14" t="str">
            <v>交通</v>
          </cell>
          <cell r="D14" t="str">
            <v>福清市</v>
          </cell>
          <cell r="E14" t="str">
            <v>建设1个5万吨级和1个7万吨级集装箱泊位，设计年通过能力为90万TEU。港区纵深1000米，陆域宽度648米</v>
          </cell>
          <cell r="F14" t="str">
            <v>2015-2018</v>
          </cell>
          <cell r="G14">
            <v>160000</v>
          </cell>
          <cell r="H14">
            <v>20000</v>
          </cell>
          <cell r="I14" t="str">
            <v>陆域回填砂完成、塑料排水板施工完成、沉箱预制和安装完成、西围堤完成、东护岸完成。</v>
          </cell>
          <cell r="J14" t="str">
            <v>无</v>
          </cell>
          <cell r="K14" t="str">
            <v>无</v>
          </cell>
          <cell r="L14" t="str">
            <v>福建融港码头发展有限公司</v>
          </cell>
          <cell r="M14" t="str">
            <v>福清市</v>
          </cell>
          <cell r="N14" t="str">
            <v>在建</v>
          </cell>
          <cell r="O14" t="str">
            <v>续列</v>
          </cell>
        </row>
        <row r="15">
          <cell r="B15" t="str">
            <v>福州壁头作业区11#泊位</v>
          </cell>
          <cell r="C15" t="str">
            <v>交通</v>
          </cell>
          <cell r="D15" t="str">
            <v>福清市</v>
          </cell>
          <cell r="E15" t="str">
            <v>建设1个5万吨级液体化工码头、4个3千吨级小码头（11-1#~11-4#泊位）和总库容为55万立方米的大型液体化工库区</v>
          </cell>
          <cell r="F15" t="str">
            <v>2012-2017</v>
          </cell>
          <cell r="G15">
            <v>92300</v>
          </cell>
          <cell r="H15">
            <v>5000</v>
          </cell>
          <cell r="I15" t="str">
            <v>争取一季度达到试运行条件</v>
          </cell>
          <cell r="J15" t="str">
            <v>无</v>
          </cell>
          <cell r="K15">
            <v>12</v>
          </cell>
          <cell r="L15" t="str">
            <v>福建闽海能源有限公司</v>
          </cell>
          <cell r="M15" t="str">
            <v>福清市</v>
          </cell>
          <cell r="N15" t="str">
            <v>在建</v>
          </cell>
          <cell r="O15" t="str">
            <v>续列</v>
          </cell>
        </row>
        <row r="16">
          <cell r="B16" t="str">
            <v>福清滨海大道（国省干线纵一线）</v>
          </cell>
          <cell r="C16" t="str">
            <v>交通</v>
          </cell>
          <cell r="D16" t="str">
            <v>福清市</v>
          </cell>
          <cell r="E16" t="str">
            <v>全长114.8公里（含新建连接线5.2公里），其中利用旧路14.8公里，新建里程100公里，设计时速60公里</v>
          </cell>
          <cell r="F16" t="str">
            <v>2014-2018</v>
          </cell>
          <cell r="G16">
            <v>707900</v>
          </cell>
          <cell r="H16">
            <v>85100</v>
          </cell>
          <cell r="I16" t="str">
            <v>第一季度元洪区纵四路至东阁农场段(A段)完成路基100%，桥梁65%，路面2%；城头山下至元洪区纵四路段(B段)完成路基40%，桥梁10%；东阁农场至三山沁前段(龙田段)、沁前至南倪温泉大道段(温泉大道段)完成路基施工5%；江阴莆头至江涵大桥段(江阴段)完成路基15%；三山沁前至三山泽岐段计划完成施工图设计及批复。 第二季度A段累计完成桥梁80%，路面10%；B段累计完成路基60%，桥梁40%，路面2%；龙田段、温泉大道段累计完成路基施工15%，桥梁施工5%；江阴段累计完成路基30%，桥梁5%；三山沁前至三山泽岐段完成预算财审、施工招投标。 第三季度A段累计完成桥梁90%，路面35%；B段累计完成路基80%，桥梁75%，路面10%；龙田段、温泉大道段累计完成路基施工35%，桥梁施工15%；；江阴段累计完成路基45%，桥梁15%；三山沁前至三山泽岐段施工进场动建。 第四季度A段竣工验收；B段累计完成路基90%，桥梁90%，路面35%；龙田段、温泉大道段累计完成路基施工55%，桥梁施工35%；江阴段累计完成路基60%，桥梁35%，路面10%；三山沁前至三山泽岐段完成路基施工10%</v>
          </cell>
          <cell r="J16" t="str">
            <v>无</v>
          </cell>
          <cell r="K16" t="str">
            <v>无</v>
          </cell>
          <cell r="L16" t="str">
            <v>福清市交通建设投资有限公司</v>
          </cell>
          <cell r="M16" t="str">
            <v>福清市</v>
          </cell>
          <cell r="N16" t="str">
            <v>在建</v>
          </cell>
          <cell r="O16" t="str">
            <v>续列</v>
          </cell>
        </row>
        <row r="17">
          <cell r="B17" t="str">
            <v>福州壁头作业区12#泊位</v>
          </cell>
          <cell r="C17" t="str">
            <v>交通</v>
          </cell>
          <cell r="D17" t="str">
            <v>福清市</v>
          </cell>
          <cell r="E17" t="str">
            <v>新建1个5万吨级液体化工泊位（同时兼靠2艘5000GT液化石油气船舶），以及3千吨级泊位4个，并建设400万吨/年丙烯丙烷低温罐区，同步建设相关的配套设施，设计年通过能力195万吨</v>
          </cell>
          <cell r="F17" t="str">
            <v>2013-2018</v>
          </cell>
          <cell r="G17">
            <v>375600</v>
          </cell>
          <cell r="H17">
            <v>20000</v>
          </cell>
          <cell r="I17" t="str">
            <v>计划上半年完成码头试运行手续及罐区公用配套工程的相关验收手续，并拟于下半年将罐区一期工程建设完成并投入使用。</v>
          </cell>
          <cell r="J17" t="str">
            <v>无</v>
          </cell>
          <cell r="K17">
            <v>6</v>
          </cell>
          <cell r="L17" t="str">
            <v>福州中江化工码头有限公司</v>
          </cell>
          <cell r="M17" t="str">
            <v>福清市</v>
          </cell>
          <cell r="N17" t="str">
            <v>在建</v>
          </cell>
          <cell r="O17" t="str">
            <v>续列</v>
          </cell>
        </row>
        <row r="18">
          <cell r="B18" t="str">
            <v>福州牛头湾作业区12#、13#泊位</v>
          </cell>
          <cell r="C18" t="str">
            <v>交通</v>
          </cell>
          <cell r="D18" t="str">
            <v>长乐市</v>
          </cell>
          <cell r="E18" t="str">
            <v>建设2个7万吨级（水工结构15万吨）重力式通用泊位，以及相关配套辅助设施</v>
          </cell>
          <cell r="F18" t="str">
            <v>2014-2018</v>
          </cell>
          <cell r="G18">
            <v>161000</v>
          </cell>
          <cell r="H18">
            <v>50000</v>
          </cell>
          <cell r="I18" t="str">
            <v>一季度12#泊位后方棱体回填，12#泊位胸墙施工。二季度完成剩余7个沉箱安装，12#泊位后方棱体回填，12#泊位胸墙施工，13#泊位后方棱体回填。三季度完成12#泊位主体工程，13#泊位后方棱体回填，完成后方陆域回填。四季度完成13#泊位主体工程，完成12#、13#泊位围堤填筑工程。</v>
          </cell>
          <cell r="J18" t="str">
            <v>无</v>
          </cell>
          <cell r="K18" t="str">
            <v>无</v>
          </cell>
          <cell r="L18" t="str">
            <v>福州牛头湾码头有限公司</v>
          </cell>
          <cell r="M18" t="str">
            <v>长乐市</v>
          </cell>
          <cell r="N18" t="str">
            <v>在建</v>
          </cell>
          <cell r="O18" t="str">
            <v>续列</v>
          </cell>
        </row>
        <row r="19">
          <cell r="B19" t="str">
            <v>福清通用航空产业园</v>
          </cell>
          <cell r="C19" t="str">
            <v>交通</v>
          </cell>
          <cell r="D19" t="str">
            <v>福清市</v>
          </cell>
          <cell r="E19" t="str">
            <v>建设通用航空机场，航空研发生产制造厂房，航空营运中心、航空维修站、航空培训中心和配套设施</v>
          </cell>
          <cell r="F19" t="str">
            <v>2015-2018</v>
          </cell>
          <cell r="G19">
            <v>400000</v>
          </cell>
          <cell r="H19">
            <v>30000</v>
          </cell>
          <cell r="I19" t="str">
            <v>1季度启动工程建设相关手续办理和前期准备工作，预计2018年底前完成如员工宿舍、飞机展示区等工程建设；采购无人机等相关设备，持续推进无人机培训工作。4季度完成飞机交付中心建设工作；进行飞机维修、检修、大修、检测等与CCAR145部规定的相关工作，并进行相关设备的采购，推进无人机大项目计划，为无人机项目建设做好前期准备工作。</v>
          </cell>
          <cell r="J19" t="str">
            <v>无</v>
          </cell>
          <cell r="K19" t="str">
            <v>无</v>
          </cell>
          <cell r="L19" t="str">
            <v>福建通航航空产业有限公司</v>
          </cell>
          <cell r="M19" t="str">
            <v>福清市</v>
          </cell>
          <cell r="N19" t="str">
            <v>在建</v>
          </cell>
          <cell r="O19" t="str">
            <v>续列</v>
          </cell>
        </row>
        <row r="20">
          <cell r="B20" t="str">
            <v>福州元洪投资区集中供热项目</v>
          </cell>
          <cell r="C20" t="str">
            <v>能源</v>
          </cell>
          <cell r="D20" t="str">
            <v>福清市</v>
          </cell>
          <cell r="E20" t="str">
            <v>5×130吨/时高温高压CFB锅炉+3×2万千瓦背压汽轮发电机组，替代元洪投资区分散、污染大的小锅炉，实现集中供热、节能减排</v>
          </cell>
          <cell r="F20" t="str">
            <v>2015-2017</v>
          </cell>
          <cell r="G20">
            <v>52763</v>
          </cell>
          <cell r="H20">
            <v>11000</v>
          </cell>
          <cell r="I20" t="str">
            <v>一季度完善供热管网设施；完善主体生产设施的辅助配套；二季到年底度完成厂区道路建设；完善配套项目的生产办公设施；三季度至四季度按元洪区新增企业的用热需求，开展项目二期的开工准备。</v>
          </cell>
          <cell r="J20" t="str">
            <v>无</v>
          </cell>
          <cell r="K20" t="str">
            <v>无</v>
          </cell>
          <cell r="L20" t="str">
            <v>福州和特新能源有限公司</v>
          </cell>
          <cell r="M20" t="str">
            <v>福清市</v>
          </cell>
          <cell r="N20" t="str">
            <v>在建</v>
          </cell>
          <cell r="O20" t="str">
            <v>续列</v>
          </cell>
        </row>
        <row r="21">
          <cell r="B21" t="str">
            <v>大唐新能源闽侯风电场</v>
          </cell>
          <cell r="C21" t="str">
            <v>能源</v>
          </cell>
          <cell r="D21" t="str">
            <v>闽侯县</v>
          </cell>
          <cell r="E21" t="str">
            <v>青林风电场装机容量4.8万千瓦，青圃岭风电场装机容量4.8万千瓦</v>
          </cell>
          <cell r="F21" t="str">
            <v>2015-2017</v>
          </cell>
          <cell r="G21">
            <v>85480</v>
          </cell>
          <cell r="H21">
            <v>20000</v>
          </cell>
          <cell r="I21" t="str">
            <v>一季度青林风电场完成全部风力发电机组建设，并网发电；青圃岭风电场办理开工前所需手续；二季度青圃岭风电场基础开挖30%；三季度青圃岭风电场基础开挖90%，风机吊装完成10%；四季度青圃岭风电场基础开挖。</v>
          </cell>
          <cell r="J21" t="str">
            <v>无</v>
          </cell>
          <cell r="K21">
            <v>12</v>
          </cell>
          <cell r="L21" t="str">
            <v>大唐（福州）新能源有限公司</v>
          </cell>
          <cell r="M21" t="str">
            <v/>
          </cell>
          <cell r="N21" t="str">
            <v>在建</v>
          </cell>
          <cell r="O21" t="str">
            <v>续列</v>
          </cell>
        </row>
        <row r="22">
          <cell r="B22" t="str">
            <v>福州城市轨道交通1号线（二期）</v>
          </cell>
          <cell r="C22" t="str">
            <v>城乡建设与生态环保</v>
          </cell>
          <cell r="D22" t="str">
            <v>跨县区</v>
          </cell>
          <cell r="E22" t="str">
            <v>1号线起于象峰站，终于三江口站，正线线路总长约29.5公里，全部采用地下线，共设25座车站，其中一期工程长24.62公里，共21座车站，二期工程长4.9公里，共4座车站</v>
          </cell>
          <cell r="F22" t="str">
            <v>2011-2020</v>
          </cell>
          <cell r="G22">
            <v>3677800</v>
          </cell>
          <cell r="H22">
            <v>30000</v>
          </cell>
          <cell r="I22" t="str">
            <v>2017年1月20日地铁1号线（一期）实现全线通车试运营。 二期：一季度完成主体结构10%，地连墙50%，区间隧道200米；二季度完成主体结构25%，区间隧道完成720米，完成地连墙75%，槽壁加固80%；三季度完成主体结构40%，区间隧道完成25%，完成地连墙100%，槽壁加固100%；四季度完成主体结构60%，区间隧道完成35%，完成安平站附属结构土石方。</v>
          </cell>
          <cell r="J22" t="str">
            <v>无</v>
          </cell>
          <cell r="K22">
            <v>1</v>
          </cell>
          <cell r="L22" t="str">
            <v>福州市城市地铁有限责任公司</v>
          </cell>
          <cell r="M22" t="str">
            <v>地铁公司</v>
          </cell>
          <cell r="N22" t="str">
            <v>在建</v>
          </cell>
          <cell r="O22" t="str">
            <v>续列</v>
          </cell>
        </row>
        <row r="23">
          <cell r="B23" t="str">
            <v>福州城市轨道交通2号线</v>
          </cell>
          <cell r="C23" t="str">
            <v>城乡建设与生态环保</v>
          </cell>
          <cell r="D23" t="str">
            <v>跨县区</v>
          </cell>
          <cell r="E23" t="str">
            <v>线路全长29.29公里，起于苏洋站，终止于鼓山站，共设车站22座</v>
          </cell>
          <cell r="F23" t="str">
            <v>2015-2020</v>
          </cell>
          <cell r="G23">
            <v>1962200</v>
          </cell>
          <cell r="H23">
            <v>350000</v>
          </cell>
          <cell r="I23" t="str">
            <v>一季度4个车站主体完工，10个区间盾构在掘进，桔洪区间洞通，苏沙矿山施工。二季度4个车站、厚桔区间中间风井主体完工，完成20个风亭，12个区间盾构在掘进，沙上、上金、金祥、紫五区间洞通。三季度6个车站、下院出入段线主体完工，13个区间盾构在掘进，金金、西宁区间洞通。四季度5个车站主体完工，13个区间盾构在掘进，苏沙、金福、福董、厚桔、祥宁、水紫、五前、上鼓、鼓洋（左线）区间洞通。</v>
          </cell>
          <cell r="J23" t="str">
            <v>无</v>
          </cell>
          <cell r="K23" t="str">
            <v>无</v>
          </cell>
          <cell r="L23" t="str">
            <v>福州市城市地铁有限责任公司</v>
          </cell>
          <cell r="M23" t="str">
            <v>地铁公司</v>
          </cell>
          <cell r="N23" t="str">
            <v>在建</v>
          </cell>
          <cell r="O23" t="str">
            <v>续列</v>
          </cell>
        </row>
        <row r="24">
          <cell r="B24" t="str">
            <v>乌龙江大道（上街段）工程</v>
          </cell>
          <cell r="C24" t="str">
            <v>城乡建设与生态环保</v>
          </cell>
          <cell r="D24" t="str">
            <v>闽侯县</v>
          </cell>
          <cell r="E24" t="str">
            <v>采用堤路结合，完善闭合大学城防洪堤7公里，双向六车道；在洪塘大桥和橘园洲大桥各建设一座互通立交</v>
          </cell>
          <cell r="F24" t="str">
            <v>2016-2020</v>
          </cell>
          <cell r="G24">
            <v>180000</v>
          </cell>
          <cell r="H24">
            <v>20000</v>
          </cell>
          <cell r="I24" t="str">
            <v>一季度橘园洲互通工程桩基工程基本完成；二季度堤防工程设计完成，完成洪塘互通工程招标工作；三季度洪塘互通工程动工建设；四季度堤防和道路主线工程动建准备工作</v>
          </cell>
          <cell r="J24" t="str">
            <v>无</v>
          </cell>
          <cell r="K24" t="str">
            <v>无</v>
          </cell>
          <cell r="L24" t="str">
            <v>闽侯县乌龙江大道（上街段）项目建设指挥部</v>
          </cell>
          <cell r="M24" t="str">
            <v>闽侯县</v>
          </cell>
          <cell r="N24" t="str">
            <v>在建</v>
          </cell>
          <cell r="O24" t="str">
            <v>续列</v>
          </cell>
        </row>
        <row r="25">
          <cell r="B25" t="str">
            <v>永泰城区三环路</v>
          </cell>
          <cell r="C25" t="str">
            <v>城乡建设与生态环保</v>
          </cell>
          <cell r="D25" t="str">
            <v>永泰县</v>
          </cell>
          <cell r="E25" t="str">
            <v>总长约32.567公里，起点永泰建专学校、上楼、鱼溪、省道S203、清凉工业园、寨仑、巫洋隧道、蒲边、台口工业园、台口、大樟溪、永泰东互通、南江滨路、福永高速、穴利、南环西路、X182县道、项目终点与起点重合;其中，7座隧道长9.77公里</v>
          </cell>
          <cell r="F25" t="str">
            <v>2014-2020</v>
          </cell>
          <cell r="G25">
            <v>205237</v>
          </cell>
          <cell r="H25">
            <v>25000</v>
          </cell>
          <cell r="I25" t="str">
            <v>完成中海创园区段、中海创至南江滨段、南江滨至火车站段、站前段、老虎斜隧道等工程。</v>
          </cell>
          <cell r="J25" t="str">
            <v>无</v>
          </cell>
          <cell r="K25" t="str">
            <v>无</v>
          </cell>
          <cell r="L25" t="str">
            <v>永泰县住建局</v>
          </cell>
          <cell r="M25" t="str">
            <v>永泰县</v>
          </cell>
          <cell r="N25" t="str">
            <v>在建</v>
          </cell>
          <cell r="O25" t="str">
            <v>续列</v>
          </cell>
        </row>
        <row r="26">
          <cell r="B26" t="str">
            <v>福州马尾大桥</v>
          </cell>
          <cell r="C26" t="str">
            <v>城乡建设与生态环保</v>
          </cell>
          <cell r="D26" t="str">
            <v>跨县区</v>
          </cell>
          <cell r="E26" t="str">
            <v>全长约6.145公里，主桥长1.825公里，南岸接线长1.82公里，北岸接线长2.5公里</v>
          </cell>
          <cell r="F26" t="str">
            <v>2014-2018</v>
          </cell>
          <cell r="G26">
            <v>352900</v>
          </cell>
          <cell r="H26">
            <v>70000</v>
          </cell>
          <cell r="I26" t="str">
            <v>第一季度完成桩基456根，承台89个，墩身89个，箱梁40跨；第二季度完成桩基788根，承台177个，墩身176个，箱梁90跨；第三季度完成桩基1077根，承台262个，墩身251个，箱梁159跨；第四季度主桥贯通，北接线基本完成建设，完成桩基1077根，承台342个，墩身351个，箱梁269跨。</v>
          </cell>
          <cell r="J26" t="str">
            <v>无</v>
          </cell>
          <cell r="K26" t="str">
            <v>无</v>
          </cell>
          <cell r="L26" t="str">
            <v>福州市城乡建设发展总公司</v>
          </cell>
          <cell r="M26" t="str">
            <v>市建委</v>
          </cell>
          <cell r="N26" t="str">
            <v>在建</v>
          </cell>
          <cell r="O26" t="str">
            <v>续列</v>
          </cell>
        </row>
        <row r="27">
          <cell r="B27" t="str">
            <v>福州左海-金牛山城市森林步道建设工程</v>
          </cell>
          <cell r="C27" t="str">
            <v>城乡建设与生态环保</v>
          </cell>
          <cell r="D27" t="str">
            <v>鼓楼区</v>
          </cell>
          <cell r="E27" t="str">
            <v>钢结构主轴线6267米，登山步道8200米，车行道3000米及山地公园、桥梁等配套设施</v>
          </cell>
          <cell r="F27" t="str">
            <v>2015-2017</v>
          </cell>
          <cell r="G27">
            <v>60000</v>
          </cell>
          <cell r="H27">
            <v>10500</v>
          </cell>
          <cell r="I27" t="str">
            <v>一季度完成88米桥；二季度完成空军房管局改线段；四季度全部完成</v>
          </cell>
          <cell r="J27" t="str">
            <v>无</v>
          </cell>
          <cell r="K27">
            <v>12</v>
          </cell>
          <cell r="L27" t="str">
            <v>福州市鼓楼区建设投资管理中心</v>
          </cell>
          <cell r="M27" t="str">
            <v>鼓楼区</v>
          </cell>
          <cell r="N27" t="str">
            <v>在建</v>
          </cell>
          <cell r="O27" t="str">
            <v>续列</v>
          </cell>
        </row>
        <row r="28">
          <cell r="B28" t="str">
            <v>台江万宝商圈地下空间人防工程</v>
          </cell>
          <cell r="C28" t="str">
            <v>城乡建设与生态环保</v>
          </cell>
          <cell r="D28" t="str">
            <v>台江区</v>
          </cell>
          <cell r="E28" t="str">
            <v>总建筑面积19.5万平方米，建设平战结合的商业设施</v>
          </cell>
          <cell r="F28" t="str">
            <v>2014-2017</v>
          </cell>
          <cell r="G28">
            <v>220000</v>
          </cell>
          <cell r="H28">
            <v>120000</v>
          </cell>
          <cell r="I28" t="str">
            <v>一、二、三季度进行机电安装及装修工程，力争第四季度竣工</v>
          </cell>
          <cell r="J28" t="str">
            <v>无</v>
          </cell>
          <cell r="K28">
            <v>12</v>
          </cell>
          <cell r="L28" t="str">
            <v>福建中防联博投资发展有限公司</v>
          </cell>
          <cell r="M28" t="str">
            <v>台江区</v>
          </cell>
          <cell r="N28" t="str">
            <v>在建</v>
          </cell>
          <cell r="O28" t="str">
            <v>续列</v>
          </cell>
        </row>
        <row r="29">
          <cell r="B29" t="str">
            <v>闽清梅溪新区基础设施建设项目</v>
          </cell>
          <cell r="C29" t="str">
            <v>城乡建设与生态环保</v>
          </cell>
          <cell r="D29" t="str">
            <v>闽清县</v>
          </cell>
          <cell r="E29" t="str">
            <v>建设公共事业、新建安置房等工程（建设闽江下游闽清段防洪排涝工程10.2公里；配套路网、安置房及相关公用设施</v>
          </cell>
          <cell r="F29" t="str">
            <v>2011-2020</v>
          </cell>
          <cell r="G29">
            <v>295000</v>
          </cell>
          <cell r="H29">
            <v>36000</v>
          </cell>
          <cell r="I29" t="str">
            <v>一季度科技馆动建、学校、医院、游泳馆完成一层主体，二期景观工程动建；二季度一期路网市政工程主干路二、支路五竣工，学校、医院、游泳馆完成二层主体；三季度梅溪新城66大道至横五路段道路改建工程全面完工，二期景观竣工；四季度两校一场一中心项目完成单体验收，医疗项目、游泳馆、科技馆项目完成主体工程。二期路网路基工程土石方工程竣工</v>
          </cell>
          <cell r="J29" t="str">
            <v>无</v>
          </cell>
          <cell r="K29">
            <v>12</v>
          </cell>
          <cell r="L29" t="str">
            <v>闽清县城市建设投资有限公司</v>
          </cell>
          <cell r="M29" t="str">
            <v>闽清县</v>
          </cell>
          <cell r="N29" t="str">
            <v>在建</v>
          </cell>
          <cell r="O29" t="str">
            <v>续列</v>
          </cell>
        </row>
        <row r="30">
          <cell r="B30" t="str">
            <v>闽清东桥产业新城基础设施建设项目</v>
          </cell>
          <cell r="C30" t="str">
            <v>城乡建设与生态环保</v>
          </cell>
          <cell r="D30" t="str">
            <v>闽清县</v>
          </cell>
          <cell r="E30" t="str">
            <v>建设新城与高速公路的连接线6.5公里，日处理100吨垃圾处理厂一座，日处理1200吨污水处理厂一座， 三级客运站及安置房等工程</v>
          </cell>
          <cell r="F30" t="str">
            <v>2013-2018</v>
          </cell>
          <cell r="G30">
            <v>60000</v>
          </cell>
          <cell r="H30">
            <v>7000</v>
          </cell>
          <cell r="I30" t="str">
            <v>第一季度：完成新旧123县道连接线选址方案设计，完成11万伏变电站选址工作，完成表业园区道路规划四、九路设计方案及前期准备工作；第二季度：确定新旧123县道连接线选址方案并完成红线确定工作，完成11万伏变电站设计工作，完成表业园区道路规划四、九路建设工程50%；第三季度：完成新旧123县道连接线设计及用地报批材料上报省国土厅网络审查并推进红线范围征地工作，完成11万伏变电站用地报批工作，全面完成表业园区道路规划四、九路建设工程；第四季度：完成新旧123县道连接线设计用地报批、征收工作，并动建，完成11万伏变电站用地征收工作</v>
          </cell>
          <cell r="J30" t="str">
            <v>无</v>
          </cell>
          <cell r="K30" t="str">
            <v>无</v>
          </cell>
          <cell r="L30" t="str">
            <v>福建东桥万国钟表城有限公司</v>
          </cell>
          <cell r="M30" t="str">
            <v>闽清县</v>
          </cell>
          <cell r="N30" t="str">
            <v>在建</v>
          </cell>
          <cell r="O30" t="str">
            <v>续列</v>
          </cell>
        </row>
        <row r="31">
          <cell r="B31" t="str">
            <v>福州第8.5代新型半导体显示器件生产线项目</v>
          </cell>
          <cell r="C31" t="str">
            <v>工业</v>
          </cell>
          <cell r="D31" t="str">
            <v>福清市</v>
          </cell>
          <cell r="E31" t="str">
            <v>建设全球先进的G8.5液晶面板生产项目，总建筑面积98万平方米，年产144万片玻璃基板，生产55”及以下的TFT-TCD显示屏和模组等产品</v>
          </cell>
          <cell r="F31" t="str">
            <v>2015-2018</v>
          </cell>
          <cell r="G31">
            <v>3000000</v>
          </cell>
          <cell r="H31">
            <v>720000</v>
          </cell>
          <cell r="I31" t="str">
            <v>一季度产品点亮；二季度投产；三季度良率达标</v>
          </cell>
          <cell r="J31" t="str">
            <v>无</v>
          </cell>
          <cell r="K31">
            <v>6</v>
          </cell>
          <cell r="L31" t="str">
            <v>福州京东方光电科技有限公司</v>
          </cell>
          <cell r="M31" t="str">
            <v>福清市</v>
          </cell>
          <cell r="N31" t="str">
            <v>在建</v>
          </cell>
          <cell r="O31" t="str">
            <v>续列</v>
          </cell>
        </row>
        <row r="32">
          <cell r="B32" t="str">
            <v>连江申远聚酰胺一体化项目</v>
          </cell>
          <cell r="C32" t="str">
            <v>工业</v>
          </cell>
          <cell r="D32" t="str">
            <v>连江县</v>
          </cell>
          <cell r="E32" t="str">
            <v>总建筑面积120.44万平方米，建设年产40万吨聚酰胺一体化生产线，以及可门作业区下屿1-4号泊位工程（液体、固体和化工泊位各2个）</v>
          </cell>
          <cell r="F32" t="str">
            <v>2014-2019</v>
          </cell>
          <cell r="G32">
            <v>911137</v>
          </cell>
          <cell r="H32">
            <v>120000</v>
          </cell>
          <cell r="I32" t="str">
            <v>一、二季度己内酰胺、环己酮、发烟硫酸装置及公用工程等建成试投产；三、四季度聚合装置施工及部分安装</v>
          </cell>
          <cell r="J32" t="str">
            <v>无</v>
          </cell>
          <cell r="K32">
            <v>12</v>
          </cell>
          <cell r="L32" t="str">
            <v>福建申远新材料有限公司</v>
          </cell>
          <cell r="M32" t="str">
            <v>连江县</v>
          </cell>
          <cell r="N32" t="str">
            <v>在建</v>
          </cell>
          <cell r="O32" t="str">
            <v>续列</v>
          </cell>
        </row>
        <row r="33">
          <cell r="B33" t="str">
            <v>福州液空煤气化项目</v>
          </cell>
          <cell r="C33" t="str">
            <v>工业</v>
          </cell>
          <cell r="D33" t="str">
            <v>连江县</v>
          </cell>
          <cell r="E33" t="str">
            <v>建设规模为合成氨30万吨/年、制氢7.5万标立方米/时</v>
          </cell>
          <cell r="F33" t="str">
            <v>2014-2017</v>
          </cell>
          <cell r="G33">
            <v>260000</v>
          </cell>
          <cell r="H33">
            <v>60000</v>
          </cell>
          <cell r="I33" t="str">
            <v>一季度完成预试车工作；上半年试车并投产</v>
          </cell>
          <cell r="J33" t="str">
            <v>无</v>
          </cell>
          <cell r="K33">
            <v>8</v>
          </cell>
          <cell r="L33" t="str">
            <v>液化空气（中国）投资有限公司</v>
          </cell>
          <cell r="M33" t="str">
            <v>连江县</v>
          </cell>
          <cell r="N33" t="str">
            <v>在建</v>
          </cell>
          <cell r="O33" t="str">
            <v>续列</v>
          </cell>
        </row>
        <row r="34">
          <cell r="B34" t="str">
            <v>福清江阴聚丙烯项目</v>
          </cell>
          <cell r="C34" t="str">
            <v>工业</v>
          </cell>
          <cell r="D34" t="str">
            <v>福清市</v>
          </cell>
          <cell r="E34" t="str">
            <v>中江石化、中景石化：总建筑面积14万平米，年产均聚聚丙烯70万吨；美得石化：总建筑面积7万平方米，年产聚合级丙烯70万吨</v>
          </cell>
          <cell r="F34" t="str">
            <v>2011-2017</v>
          </cell>
          <cell r="G34">
            <v>579500</v>
          </cell>
          <cell r="H34">
            <v>20000</v>
          </cell>
          <cell r="I34" t="str">
            <v>中江石化35万吨/年聚丙烯项目预计上半年投产；美得石化年产66万吨丙烷脱氢项目继续开展土建施工及部分设备的安装，预计下半年投产</v>
          </cell>
          <cell r="J34" t="str">
            <v>无</v>
          </cell>
          <cell r="K34">
            <v>6</v>
          </cell>
          <cell r="L34" t="str">
            <v>福建中景石化有限公司</v>
          </cell>
          <cell r="M34" t="str">
            <v>福清市</v>
          </cell>
          <cell r="N34" t="str">
            <v>在建</v>
          </cell>
          <cell r="O34" t="str">
            <v>续列</v>
          </cell>
        </row>
        <row r="35">
          <cell r="B35" t="str">
            <v>福清坤彩珠光材料项目</v>
          </cell>
          <cell r="C35" t="str">
            <v>工业</v>
          </cell>
          <cell r="D35" t="str">
            <v>福清市</v>
          </cell>
          <cell r="E35" t="str">
            <v>总建筑面积约20万平方米，建设15条珠光材料生产线,年产3万吨珠光材料</v>
          </cell>
          <cell r="F35" t="str">
            <v>2015-2018</v>
          </cell>
          <cell r="G35">
            <v>125000</v>
          </cell>
          <cell r="H35">
            <v>10000</v>
          </cell>
          <cell r="I35" t="str">
            <v>一季度完成厂区全部绿化和道路建设工作以及生产配套设施建设的完善工作；二季度完成珠光煅烧和包装设备及工艺改造等完善工作；三季度完成粗分和精分设备和工艺改造等完善工作；四季度完成水解车间设备和工艺改造等完善工作</v>
          </cell>
          <cell r="J35" t="str">
            <v>无</v>
          </cell>
          <cell r="K35">
            <v>12</v>
          </cell>
          <cell r="L35" t="str">
            <v>福建坤彩材料科技有限责任公司</v>
          </cell>
          <cell r="M35" t="str">
            <v>福清市</v>
          </cell>
          <cell r="N35" t="str">
            <v>在建</v>
          </cell>
          <cell r="O35" t="str">
            <v>续列</v>
          </cell>
        </row>
        <row r="36">
          <cell r="B36" t="str">
            <v>闽侯新能源汽车碳纤维车身部件生产工艺及生产线装备产业化项目</v>
          </cell>
          <cell r="C36" t="str">
            <v>工业</v>
          </cell>
          <cell r="D36" t="str">
            <v>闽侯县</v>
          </cell>
          <cell r="E36" t="str">
            <v>总建筑面积约3.63万平方米。建设10条新能源汽车碳纤维车身部件的生产工艺技术及生产线装备</v>
          </cell>
          <cell r="F36" t="str">
            <v>2016-2017</v>
          </cell>
          <cell r="G36">
            <v>39590</v>
          </cell>
          <cell r="H36">
            <v>5000</v>
          </cell>
          <cell r="I36" t="str">
            <v>一季度完成新能源汽车碳纤维车身部件的生产工艺设备采购；二季度开始设备安装与调试工作；三季度完成设备安装调试；四季度试生产并组织项目验收</v>
          </cell>
          <cell r="J36" t="str">
            <v>无</v>
          </cell>
          <cell r="K36">
            <v>12</v>
          </cell>
          <cell r="L36" t="str">
            <v>福建海源自动化机械股份有限公司</v>
          </cell>
          <cell r="M36" t="str">
            <v>闽侯县</v>
          </cell>
          <cell r="N36" t="str">
            <v>在建</v>
          </cell>
          <cell r="O36" t="str">
            <v>续列</v>
          </cell>
        </row>
        <row r="37">
          <cell r="B37" t="str">
            <v>长乐博那德科技园低碳建筑生产一体化项目</v>
          </cell>
          <cell r="C37" t="str">
            <v>工业</v>
          </cell>
          <cell r="D37" t="str">
            <v>长乐市</v>
          </cell>
          <cell r="E37" t="str">
            <v>总建筑面积14.96万平方米，年产80万吨钢结构、1000万平方米防火小金刚板材</v>
          </cell>
          <cell r="F37" t="str">
            <v>2014-2018</v>
          </cell>
          <cell r="G37">
            <v>260000</v>
          </cell>
          <cell r="H37">
            <v>100000</v>
          </cell>
          <cell r="I37" t="str">
            <v>一至三季度建设并完成厂房主体；四季度设备选型安装、调试。</v>
          </cell>
          <cell r="J37" t="str">
            <v>无</v>
          </cell>
          <cell r="K37" t="str">
            <v>无</v>
          </cell>
          <cell r="L37" t="str">
            <v>福建博那德科技园开发有限公司</v>
          </cell>
          <cell r="M37" t="str">
            <v>长乐市</v>
          </cell>
          <cell r="N37" t="str">
            <v>在建</v>
          </cell>
          <cell r="O37" t="str">
            <v>续列</v>
          </cell>
        </row>
        <row r="38">
          <cell r="B38" t="str">
            <v>闽侯祥鑫铝业特种铝材扩建项目</v>
          </cell>
          <cell r="C38" t="str">
            <v>工业</v>
          </cell>
          <cell r="D38" t="str">
            <v>闽侯县</v>
          </cell>
          <cell r="E38" t="str">
            <v>扩建厂房6.62万平方米，分两期完成，一期扩建建设熔铸车间、挤压车间、锻造车间、辅助生产及公用设施等，形成年产20000吨交通运输用新型高强、高韧、耐腐蚀铝合金材料的生产能力；二期建设新增18MN双动正向挤压生产线，40MN快锻机、80MN模锻机及加热炉组等配套设备及设备基础</v>
          </cell>
          <cell r="F38" t="str">
            <v>2014-2017</v>
          </cell>
          <cell r="G38">
            <v>80722</v>
          </cell>
          <cell r="H38">
            <v>8000</v>
          </cell>
          <cell r="I38" t="str">
            <v>一季度车间、设备基础收尾；二季度完成设备调试；三季度进行试投产；四季度竣工投入生产</v>
          </cell>
          <cell r="J38" t="str">
            <v>无</v>
          </cell>
          <cell r="K38">
            <v>12</v>
          </cell>
          <cell r="L38" t="str">
            <v>福建祥鑫股份有限公司</v>
          </cell>
          <cell r="M38" t="str">
            <v>闽侯县</v>
          </cell>
          <cell r="N38" t="str">
            <v>在建</v>
          </cell>
          <cell r="O38" t="str">
            <v>续列</v>
          </cell>
        </row>
        <row r="39">
          <cell r="B39" t="str">
            <v>长乐吴航不锈钢生产项目</v>
          </cell>
          <cell r="C39" t="str">
            <v>工业</v>
          </cell>
          <cell r="D39" t="str">
            <v>长乐市</v>
          </cell>
          <cell r="E39" t="str">
            <v>总建筑13.2万平方米，年产不锈钢拉丝线材20万吨</v>
          </cell>
          <cell r="F39" t="str">
            <v>2013-2019</v>
          </cell>
          <cell r="G39">
            <v>688000</v>
          </cell>
          <cell r="H39">
            <v>90000</v>
          </cell>
          <cell r="I39" t="str">
            <v>一季度拉丝项目土地平整，技改项目炼钢北区设备安装；二季度技改项目炼钢北区投产，拉丝项目土地平整；三季度拉丝项目土地平整；四季度拉丝项目厂房开始动建</v>
          </cell>
          <cell r="J39" t="str">
            <v>无</v>
          </cell>
          <cell r="K39">
            <v>6</v>
          </cell>
          <cell r="L39" t="str">
            <v>福建吴航不锈钢制品有限公司</v>
          </cell>
          <cell r="M39" t="str">
            <v>长乐市</v>
          </cell>
          <cell r="N39" t="str">
            <v>在建</v>
          </cell>
          <cell r="O39" t="str">
            <v>续列</v>
          </cell>
        </row>
        <row r="40">
          <cell r="B40" t="str">
            <v>福州福建泰铭新世纪彩色不锈钢宽板（氧化着色项目）及配套码头项目</v>
          </cell>
          <cell r="C40" t="str">
            <v>工业</v>
          </cell>
          <cell r="D40" t="str">
            <v>长乐市</v>
          </cell>
          <cell r="E40" t="str">
            <v>不锈钢卷板固溶热处理加工项目:总建筑面积36.6万平方米,建设年加工100万吨不锈钢卷板固溶热处理加工生产线及配套设施；彩色不锈钢宽板（氧化着色项目）及配套码头项目:总建筑面积15万平方米，建设年加工100万吨彩色不锈钢宽板(氧化着色)生产线、5千吨级码头泊位1个及2万吨级码头泊位两个</v>
          </cell>
          <cell r="F40" t="str">
            <v>2014-2020</v>
          </cell>
          <cell r="G40">
            <v>447800</v>
          </cell>
          <cell r="H40">
            <v>50000</v>
          </cell>
          <cell r="I40" t="str">
            <v>固溶热处理加工项目一至四季度山体开挖，争取开始基础施工；氧化着色项目一至三季度争取完成坟墓搬迁、交地等前期工作，四季度山体开挖</v>
          </cell>
          <cell r="J40" t="str">
            <v>无</v>
          </cell>
          <cell r="K40" t="str">
            <v>无</v>
          </cell>
          <cell r="L40" t="str">
            <v>福建省泰铭新世纪科技有限公司</v>
          </cell>
          <cell r="M40" t="str">
            <v>长乐市</v>
          </cell>
          <cell r="N40" t="str">
            <v>在建</v>
          </cell>
          <cell r="O40" t="str">
            <v>续列</v>
          </cell>
        </row>
        <row r="41">
          <cell r="B41" t="str">
            <v>罗源喷墨薄型高档墙地砖生产项目</v>
          </cell>
          <cell r="C41" t="str">
            <v>工业</v>
          </cell>
          <cell r="D41" t="str">
            <v>罗源县</v>
          </cell>
          <cell r="E41" t="str">
            <v>总建筑面积为33.5万平方米,建设年产3861万平方米墙地砖厂房及配套设施</v>
          </cell>
          <cell r="F41" t="str">
            <v>2015-2018</v>
          </cell>
          <cell r="G41">
            <v>84400</v>
          </cell>
          <cell r="H41">
            <v>10000</v>
          </cell>
          <cell r="I41" t="str">
            <v>启动二期4条年产2200万平方高档墙地砖生产线；一季度土建设备基础，二至四季度厂房建设及部分设备采购。</v>
          </cell>
          <cell r="J41" t="str">
            <v>无</v>
          </cell>
          <cell r="K41" t="str">
            <v>无</v>
          </cell>
          <cell r="L41" t="str">
            <v>福建德胜新建材有限公司</v>
          </cell>
          <cell r="M41" t="str">
            <v>罗源县</v>
          </cell>
          <cell r="N41" t="str">
            <v>在建</v>
          </cell>
          <cell r="O41" t="str">
            <v>续列</v>
          </cell>
        </row>
        <row r="42">
          <cell r="B42" t="str">
            <v>福清鸿生建材生产项目</v>
          </cell>
          <cell r="C42" t="str">
            <v>工业</v>
          </cell>
          <cell r="D42" t="str">
            <v>福清市</v>
          </cell>
          <cell r="E42" t="str">
            <v>元洪投资区：年产1000万米PHC管桩及100万方泥凝土；出口加工区：年产1000万米PHC管桩</v>
          </cell>
          <cell r="F42" t="str">
            <v>2012-2017</v>
          </cell>
          <cell r="G42">
            <v>146000</v>
          </cell>
          <cell r="H42">
            <v>10000</v>
          </cell>
          <cell r="I42" t="str">
            <v>二期项目进度：一季度完成基础建设，二季度完成厂房等生产配套设施三通一平，三、四季度完成设备安装调试</v>
          </cell>
          <cell r="J42" t="str">
            <v>无</v>
          </cell>
          <cell r="K42">
            <v>12</v>
          </cell>
          <cell r="L42" t="str">
            <v>福建鸿生建材发展有限公司、福州市鸿生建材有限公司</v>
          </cell>
          <cell r="M42" t="str">
            <v>福清市</v>
          </cell>
          <cell r="N42" t="str">
            <v>在建</v>
          </cell>
          <cell r="O42" t="str">
            <v>续列</v>
          </cell>
        </row>
        <row r="43">
          <cell r="B43" t="str">
            <v>长乐金强建材生产项目</v>
          </cell>
          <cell r="C43" t="str">
            <v>工业</v>
          </cell>
          <cell r="D43" t="str">
            <v>长乐市</v>
          </cell>
          <cell r="E43" t="str">
            <v>一期扩建总建筑面积8.5万平方米，建设复合墙板、轻钢房屋生产设施及配套。二期总建筑面积28.7万平方米，年产520万平方米硅酸盐纤维保温板、1500万平方米复合墙板、200万平方米装饰板材；三期总建筑面积10万平方米，建设低碳建筑生产一体化工程</v>
          </cell>
          <cell r="F43" t="str">
            <v>2013-2018</v>
          </cell>
          <cell r="G43">
            <v>300000</v>
          </cell>
          <cell r="H43">
            <v>30000</v>
          </cell>
          <cell r="I43" t="str">
            <v>一、二季度完成场地三通一平、三期厂房建设；三、四季度二、三期厂房建设，力争三期年底投产。</v>
          </cell>
          <cell r="J43" t="str">
            <v>无</v>
          </cell>
          <cell r="K43" t="str">
            <v>无</v>
          </cell>
          <cell r="L43" t="str">
            <v>金强（福建）建材科技股份有限公司</v>
          </cell>
          <cell r="M43" t="str">
            <v>长乐市</v>
          </cell>
          <cell r="N43" t="str">
            <v>在建</v>
          </cell>
          <cell r="O43" t="str">
            <v>续列</v>
          </cell>
        </row>
        <row r="44">
          <cell r="B44" t="str">
            <v>福清天使日用品生产项目</v>
          </cell>
          <cell r="C44" t="str">
            <v>工业</v>
          </cell>
          <cell r="D44" t="str">
            <v>福清市</v>
          </cell>
          <cell r="E44" t="str">
            <v>建筑面积17.2万平方米，分三期建设，其中一期建设面积11.3万平方米，二期建设面积6.4万平方米，三期建筑面积10万平方米，主要建设生产卫生用品厂房及配套设施</v>
          </cell>
          <cell r="F44" t="str">
            <v>2014-2017</v>
          </cell>
          <cell r="G44">
            <v>45000</v>
          </cell>
          <cell r="H44">
            <v>10000</v>
          </cell>
          <cell r="I44" t="str">
            <v>一季度完成1#办公楼主体工程；二季度完成2#宿舍楼主体工程；三季度完成2#厂房主体工程；四季度完成2#3#6#仓库主体工程。</v>
          </cell>
          <cell r="J44" t="str">
            <v>无</v>
          </cell>
          <cell r="K44">
            <v>12</v>
          </cell>
          <cell r="L44" t="str">
            <v>爹地宝贝股份有限公司</v>
          </cell>
          <cell r="M44" t="str">
            <v>福清市</v>
          </cell>
          <cell r="N44" t="str">
            <v>在建</v>
          </cell>
          <cell r="O44" t="str">
            <v>续列</v>
          </cell>
        </row>
        <row r="45">
          <cell r="B45" t="str">
            <v>福清宇邦纺织生产项目</v>
          </cell>
          <cell r="C45" t="str">
            <v>工业</v>
          </cell>
          <cell r="D45" t="str">
            <v>福清市</v>
          </cell>
          <cell r="E45" t="str">
            <v>总建筑面积29.5万平方米，年产高档针纺品4.3万吨，阻燃、抗静电等多功能性染整后整理面料6万吨</v>
          </cell>
          <cell r="F45" t="str">
            <v>2014-2017</v>
          </cell>
          <cell r="G45">
            <v>216200</v>
          </cell>
          <cell r="H45">
            <v>20000</v>
          </cell>
          <cell r="I45" t="str">
            <v>一季度织造厂正式投入生产，二季度2#染色车间竣工验收并投入生产，三季15#宿舍楼开始审批工程规划许可证及施工许可证，四季度15#宿舍楼开始动工建设.</v>
          </cell>
          <cell r="J45" t="str">
            <v>无</v>
          </cell>
          <cell r="K45">
            <v>10</v>
          </cell>
          <cell r="L45" t="str">
            <v>福建宇邦纺织科技有限公司</v>
          </cell>
          <cell r="M45" t="str">
            <v>福清市</v>
          </cell>
          <cell r="N45" t="str">
            <v>在建</v>
          </cell>
          <cell r="O45" t="str">
            <v>续列</v>
          </cell>
        </row>
        <row r="46">
          <cell r="B46" t="str">
            <v>长乐山力熔体直纺项目</v>
          </cell>
          <cell r="C46" t="str">
            <v>工业</v>
          </cell>
          <cell r="D46" t="str">
            <v>长乐市</v>
          </cell>
          <cell r="E46" t="str">
            <v>总建筑面积80万平方米，建设年产60万吨差别化涤纶纤维生产设施及配套</v>
          </cell>
          <cell r="F46" t="str">
            <v>2013-2017</v>
          </cell>
          <cell r="G46">
            <v>260000</v>
          </cell>
          <cell r="H46">
            <v>30000</v>
          </cell>
          <cell r="I46" t="str">
            <v>一季度完成厂房建设，二、三季度设备安装调试，四季度全面投产。</v>
          </cell>
          <cell r="J46" t="str">
            <v>无</v>
          </cell>
          <cell r="K46">
            <v>12</v>
          </cell>
          <cell r="L46" t="str">
            <v>福建省长乐市山力化纤有限公司</v>
          </cell>
          <cell r="M46" t="str">
            <v>长乐市</v>
          </cell>
          <cell r="N46" t="str">
            <v>在建</v>
          </cell>
          <cell r="O46" t="str">
            <v>续列</v>
          </cell>
        </row>
        <row r="47">
          <cell r="B47" t="str">
            <v>福清经纬差别化涤纶纤维项目</v>
          </cell>
          <cell r="C47" t="str">
            <v>工业</v>
          </cell>
          <cell r="D47" t="str">
            <v>福清市</v>
          </cell>
          <cell r="E47" t="str">
            <v>建设20万吨直接纺涤纶长丝车间、加弹车间和20万吨直接纺涤纶短丝车间及辅助工程、公用设施等；直接纺涤纶长丝装置共配置8条半消光POY生产线和8条半消光FDY生产线；直接纺涤纶短丝装置配置3条200吨/天生产线</v>
          </cell>
          <cell r="F47" t="str">
            <v>2012-2017</v>
          </cell>
          <cell r="G47">
            <v>580000</v>
          </cell>
          <cell r="H47">
            <v>20000</v>
          </cell>
          <cell r="I47" t="str">
            <v>一、二季度20万吨差别化涤纶长丝项目设备安装阶段；三季度20万吨差别化涤纶长丝项目设备调试与试运行阶段；四季度工况稳定</v>
          </cell>
          <cell r="J47" t="str">
            <v>无</v>
          </cell>
          <cell r="K47">
            <v>10</v>
          </cell>
          <cell r="L47" t="str">
            <v>福建经纬新纤科技实业有限公司</v>
          </cell>
          <cell r="M47" t="str">
            <v>福清市</v>
          </cell>
          <cell r="N47" t="str">
            <v>在建</v>
          </cell>
          <cell r="O47" t="str">
            <v>续列</v>
          </cell>
        </row>
        <row r="48">
          <cell r="B48" t="str">
            <v>闽清白金工业园区基础设施建设项目</v>
          </cell>
          <cell r="C48" t="str">
            <v>工业</v>
          </cell>
          <cell r="D48" t="str">
            <v>闽清县</v>
          </cell>
          <cell r="E48" t="str">
            <v>完成工业园区的“三通一平”、防洪设施及污水处理设施等；完成白金连接线池埔至宝新125县道15.6公里道路改线等工程</v>
          </cell>
          <cell r="F48" t="str">
            <v>2013-2022</v>
          </cell>
          <cell r="G48">
            <v>266000</v>
          </cell>
          <cell r="H48">
            <v>8500</v>
          </cell>
          <cell r="I48" t="str">
            <v>田中安置楼房一期第一季度完成外墙装饰；第二季度完成室内装修并竣工验收。完成污水处理厂厂外管网一期2阶段第一季度完成五峰桥至梅板桥头段主干管、池埔口至污水厂段管网建设；第二季度完成金沙农博士至攸太口段管网、霞溪口至支路1段管网建设；第三季度进行竣工验收。田中安置楼房二期第一季度完成施工图设计及预算；第二季度完成预算审核及工程招标；第三季度基础施工，第四季度基础完工并进行1幢单体主体结构施工。黄石片区土石方平整第一季度完成施工图设计及预算；第二季度完成预算审核及工程招标；第三季度基础施工，第四季度基础完工并进行竣工验收。富贵永昌地块土石方平整第一季度完成施工图设计及预算；第二季度完成预算审核及工程招标；第三季度基础施工，第四季度基础完工并进行竣工验收。</v>
          </cell>
          <cell r="J48" t="str">
            <v>无</v>
          </cell>
          <cell r="K48" t="str">
            <v>无</v>
          </cell>
          <cell r="L48" t="str">
            <v>白金工业园区开发建设有限公司</v>
          </cell>
          <cell r="M48" t="str">
            <v>闽清县</v>
          </cell>
          <cell r="N48" t="str">
            <v>在建</v>
          </cell>
          <cell r="O48" t="str">
            <v>续列</v>
          </cell>
        </row>
        <row r="49">
          <cell r="B49" t="str">
            <v>中建（福建）绿色产业园基础设施建设项目</v>
          </cell>
          <cell r="C49" t="str">
            <v>工业</v>
          </cell>
          <cell r="D49" t="str">
            <v>闽清县</v>
          </cell>
          <cell r="E49" t="str">
            <v>建设园区路网、日处理1万吨污水处理厂一座、三级客运站一座、安置房及水、电、气等配套设施</v>
          </cell>
          <cell r="F49" t="str">
            <v>2014-2022</v>
          </cell>
          <cell r="G49">
            <v>200000</v>
          </cell>
          <cell r="H49">
            <v>7000</v>
          </cell>
          <cell r="I49" t="str">
            <v>完成海云路二期工程量70%,第一季度完成工程量10%，第二季度完成工程量20%，第三季度完成工程量20%，第四季度完成工程量20%。完成横五线云龙绿色产业园支路建设工程量30%，第二季度完成工程量10%，第三季度完成工程量10%，第四季度完成工程量10%，产业园二期200亩项目入驻，完成项目“三通一平”工程建设，第二季度完成工程量30%，第三季度完成工程量30%，第四季度完成工程量40%。</v>
          </cell>
          <cell r="J49" t="str">
            <v>无</v>
          </cell>
          <cell r="K49">
            <v>12</v>
          </cell>
          <cell r="L49" t="str">
            <v>中建海峡建设发展有限公司、闽清城市投资公司</v>
          </cell>
          <cell r="M49" t="str">
            <v>闽清县</v>
          </cell>
          <cell r="N49" t="str">
            <v>在建</v>
          </cell>
          <cell r="O49" t="str">
            <v>续列</v>
          </cell>
        </row>
        <row r="50">
          <cell r="B50" t="str">
            <v>闽台（福州）蓝色经济产业园基础设施建设项目</v>
          </cell>
          <cell r="C50" t="str">
            <v>工业</v>
          </cell>
          <cell r="D50" t="str">
            <v>福清市</v>
          </cell>
          <cell r="E50" t="str">
            <v>建设蓝色大道、滨海大道改扩建、江华大道及接线、蓝色大道改河及绿化工程、湖滨大道（二横）、闽台大道（二纵）、海洋大道（三纵）、港头入园道路、江华大道东延伸段、江镜至港头段围海路堤工程等园区道路53.35公里；园区河道整治一期工程10公里；园区填方（一期）工程；包括园区安置房（一期）工程和园区海洋生物研发中心；海洋国际大酒店；日处理能力5万吨污水厂1座；日供水5万吨水厂1座；22万伏变电站1座</v>
          </cell>
          <cell r="F50" t="str">
            <v>2012-2018</v>
          </cell>
          <cell r="G50">
            <v>780000</v>
          </cell>
          <cell r="H50">
            <v>41300</v>
          </cell>
          <cell r="I50" t="str">
            <v>一季度污水厂一期工程启动建设；二季度启动湖滨大道、闽台大道建设；三季度完成研发中心一期第一批项目建设；四季度完成污水厂建设，湖滨大道、闽台大道进场施工。</v>
          </cell>
          <cell r="J50" t="str">
            <v>无</v>
          </cell>
          <cell r="K50" t="str">
            <v>无</v>
          </cell>
          <cell r="L50" t="str">
            <v>闽台（福州）蓝色经济产业园投资开发有限公司</v>
          </cell>
          <cell r="M50" t="str">
            <v>福清市</v>
          </cell>
          <cell r="N50" t="str">
            <v>在建</v>
          </cell>
          <cell r="O50" t="str">
            <v>续列</v>
          </cell>
        </row>
        <row r="51">
          <cell r="B51" t="str">
            <v>福州台商投资区扩区松山片区基础设施建设项目</v>
          </cell>
          <cell r="C51" t="str">
            <v>工业</v>
          </cell>
          <cell r="D51" t="str">
            <v>罗源县</v>
          </cell>
          <cell r="E51" t="str">
            <v>建设松山片区防洪堤11公里；小获路网工程4.67公里，松岐中路（含松山一路）5.54公里，通屿路4.24公里，松山路3.8公里，启动基地产业研发与展示中心总建设面积116.7万平方米等基础配套设施项目及松山片区场地平整等</v>
          </cell>
          <cell r="F51" t="str">
            <v>2014-2018</v>
          </cell>
          <cell r="G51">
            <v>300000</v>
          </cell>
          <cell r="H51">
            <v>50000</v>
          </cell>
          <cell r="I51" t="str">
            <v>一季度完成滨江路（一期）管线综合1.5公里，B片区滞洪区驳岸基础处理0.6公里，罗源湾大小获片防洪排涝工程（小获片）防洪堤堤身填筑完成并验收、闸站主体结构完成，松山片区填海工程完成10%，罗源湾大小获片防洪排涝工程（大获片）动建； 二季度完成滨江路（一期）路面结构层施工，B片区滞洪区驳岸基础处理0.6公里、驳岸施工0.6公里，罗源湾大小获片防洪排涝工程闸站设备安装、调试，松山片区填海工程完成10%，罗源湾大小获片防洪排涝工程（大获片）堤基处理完成2公里； 三季度完成滨江路（一期）绿化、标志标线等附属工程完成、竣工交付使用，B片区滞洪区驳岸施工0.6公里、竣工交付使用，罗源湾大小获片防洪排涝工程闸站试运行、竣工交付使用，松山片区填海工程完成10%，罗源湾大小获片防洪排涝工程（大获片）堤基处理完成2公里，松岐中路(松岐桥梁)动建，A片区河道水系和滞洪区工程动建； 四季度完成松山片区填海工程完成20%，罗源湾大小获片防洪排涝工程（大获片）堤身填筑2公里、闸站基础，松岐中路跨大小溪桥梁基础完成，A片区河道水系和滞洪区工程河道、驳岸基础开挖并处理30%。</v>
          </cell>
          <cell r="J51" t="str">
            <v>无</v>
          </cell>
          <cell r="K51" t="str">
            <v>无</v>
          </cell>
          <cell r="L51" t="str">
            <v>福州台商投资区开发建设有限公司</v>
          </cell>
          <cell r="M51" t="str">
            <v>台商投资区</v>
          </cell>
          <cell r="N51" t="str">
            <v>在建</v>
          </cell>
          <cell r="O51" t="str">
            <v>续列</v>
          </cell>
        </row>
        <row r="52">
          <cell r="B52" t="str">
            <v>马尾汉吉斯冷链枢纽暨跨境电商项目</v>
          </cell>
          <cell r="C52" t="str">
            <v>服务业</v>
          </cell>
          <cell r="D52" t="str">
            <v>马尾区</v>
          </cell>
          <cell r="E52" t="str">
            <v>总建筑面积16.8万平方米，新建2座冷库及生产车间、辅助设施等，购置生产、加工设备，年加工水产品8万吨、果蔬7万吨，冷藏水产品、果蔬15万吨</v>
          </cell>
          <cell r="F52" t="str">
            <v>2016-2018</v>
          </cell>
          <cell r="G52">
            <v>78000</v>
          </cell>
          <cell r="H52">
            <v>3000</v>
          </cell>
          <cell r="I52" t="str">
            <v>一季度进行地下部分土方工程；二季度开始上部施工；三季度完成主体工程10%；四季度完成主体工程30%</v>
          </cell>
          <cell r="J52" t="str">
            <v>无</v>
          </cell>
          <cell r="K52" t="str">
            <v>无</v>
          </cell>
          <cell r="L52" t="str">
            <v>福建汉吉斯冷链物流有限公司</v>
          </cell>
          <cell r="M52" t="str">
            <v>马尾区</v>
          </cell>
          <cell r="N52" t="str">
            <v>在建</v>
          </cell>
          <cell r="O52" t="str">
            <v>续列</v>
          </cell>
        </row>
        <row r="53">
          <cell r="B53" t="str">
            <v>马尾太古（科乐通）冷链物流项目</v>
          </cell>
          <cell r="C53" t="str">
            <v>服务业</v>
          </cell>
          <cell r="D53" t="str">
            <v>马尾区</v>
          </cell>
          <cell r="E53" t="str">
            <v>总建筑面积21万平方米.新建低温冷库、恒温冷库、电子商务、加工车间、配送车间等设施</v>
          </cell>
          <cell r="F53" t="str">
            <v>2016-2018</v>
          </cell>
          <cell r="G53">
            <v>150000</v>
          </cell>
          <cell r="H53">
            <v>2000</v>
          </cell>
          <cell r="I53" t="str">
            <v>一季度场地清理及道路平整；二、三季度进行桩基工程；四季度桩基完成80%</v>
          </cell>
          <cell r="J53" t="str">
            <v>无</v>
          </cell>
          <cell r="K53" t="str">
            <v>无</v>
          </cell>
          <cell r="L53" t="str">
            <v>福建省科乐通冷链物流有限公司</v>
          </cell>
          <cell r="M53" t="str">
            <v>马尾区</v>
          </cell>
          <cell r="N53" t="str">
            <v>在建</v>
          </cell>
          <cell r="O53" t="str">
            <v>续列</v>
          </cell>
        </row>
        <row r="54">
          <cell r="B54" t="str">
            <v>福州普洛斯连江物流园项目</v>
          </cell>
          <cell r="C54" t="str">
            <v>服务业</v>
          </cell>
          <cell r="D54" t="str">
            <v>连江县</v>
          </cell>
          <cell r="E54" t="str">
            <v>总建筑面积为10.4万平方米，建设现代化立体仓库、商贸结算服务基地用房、配套资源外包基地用房等</v>
          </cell>
          <cell r="F54" t="str">
            <v>2014-2018</v>
          </cell>
          <cell r="G54">
            <v>45000</v>
          </cell>
          <cell r="H54">
            <v>10000</v>
          </cell>
          <cell r="I54" t="str">
            <v>一季度完成1#、2#、3#厂房及办公楼基础孔桩建设；二季度完成孔桩静载检测、动测及桩基垫层和基础渠建设；三季度完成厂房钢结构全梁安装及办公楼三层建设；四季度完成厂房及钢结构版安装及办公楼四层建设</v>
          </cell>
          <cell r="J54" t="str">
            <v>无</v>
          </cell>
          <cell r="K54" t="str">
            <v>无</v>
          </cell>
          <cell r="L54" t="str">
            <v>普洛斯（连江）仓储有限公司</v>
          </cell>
          <cell r="M54" t="str">
            <v>连江县</v>
          </cell>
          <cell r="N54" t="str">
            <v>在建</v>
          </cell>
          <cell r="O54" t="str">
            <v>续列</v>
          </cell>
        </row>
        <row r="55">
          <cell r="B55" t="str">
            <v>永泰商贸物流园区项目</v>
          </cell>
          <cell r="C55" t="str">
            <v>服务业</v>
          </cell>
          <cell r="D55" t="str">
            <v>永泰县</v>
          </cell>
          <cell r="E55" t="str">
            <v>建设旅游土特产市场、小商品市场、建材市场、家具市场、仓库、电子商务、企业总部基地等及停车场等配套设施</v>
          </cell>
          <cell r="F55" t="str">
            <v>2016-2019</v>
          </cell>
          <cell r="G55">
            <v>100000</v>
          </cell>
          <cell r="H55">
            <v>25000</v>
          </cell>
          <cell r="I55" t="str">
            <v>建设33层住宅楼8栋；30层住宅楼6栋；复式多层住宅24户，3层幼儿园1栋等园区生活配套设施。</v>
          </cell>
          <cell r="J55" t="str">
            <v>无</v>
          </cell>
          <cell r="K55" t="str">
            <v>无</v>
          </cell>
          <cell r="L55" t="str">
            <v>福建润诚实业有限公司</v>
          </cell>
          <cell r="M55" t="str">
            <v>永泰县</v>
          </cell>
          <cell r="N55" t="str">
            <v>在建</v>
          </cell>
          <cell r="O55" t="str">
            <v>续列</v>
          </cell>
        </row>
        <row r="56">
          <cell r="B56" t="str">
            <v>长乐恒兴南方水产品加工交易中心项目</v>
          </cell>
          <cell r="C56" t="str">
            <v>服务业</v>
          </cell>
          <cell r="D56" t="str">
            <v>长乐市</v>
          </cell>
          <cell r="E56" t="str">
            <v>总建筑面积135万平方米，建设农副产品加工车间、制冰厂、冷库、农副产品冷链物流配送区、交易区、商务服务与生活区等</v>
          </cell>
          <cell r="F56" t="str">
            <v>2014-2018</v>
          </cell>
          <cell r="G56">
            <v>420000</v>
          </cell>
          <cell r="H56">
            <v>10000</v>
          </cell>
          <cell r="I56" t="str">
            <v>一至三季度填海造地，四季度主体工程动工</v>
          </cell>
          <cell r="J56" t="str">
            <v>无</v>
          </cell>
          <cell r="K56" t="str">
            <v>无</v>
          </cell>
          <cell r="L56" t="str">
            <v>福建恒兴南方水产品加工交易中心、福建珊瑚食品有限公司</v>
          </cell>
          <cell r="M56" t="str">
            <v>长乐市</v>
          </cell>
          <cell r="N56" t="str">
            <v>在建</v>
          </cell>
          <cell r="O56" t="str">
            <v>续列</v>
          </cell>
        </row>
        <row r="57">
          <cell r="B57" t="str">
            <v>闽侯东南建材城项目</v>
          </cell>
          <cell r="C57" t="str">
            <v>服务业</v>
          </cell>
          <cell r="D57" t="str">
            <v>闽侯县</v>
          </cell>
          <cell r="E57" t="str">
            <v>总建筑面积41万平米；主要建设陶瓷卫浴、五金水暖、装饰木业等业态的建材专业批发市场，配套建设仓储物流、集中商场、市场展厅、电子商务、企业及行业商会总部基地以及生活配套区</v>
          </cell>
          <cell r="F57" t="str">
            <v>2014-2018</v>
          </cell>
          <cell r="G57">
            <v>150000</v>
          </cell>
          <cell r="H57">
            <v>40000</v>
          </cell>
          <cell r="I57" t="str">
            <v>一季度五金机电区消防、环保竣工验收完成，餐饮休闲区主体结构封顶，酒店会展、写字楼办公区基础完成；二季度餐饮休闲区总体绿化、景观和道路施工完成，酒店会展、写字楼办公区块主体施工；三季度餐饮休闲区竣工验收完成，酒店会展、写字楼办公区主体封顶；四季度酒店会展、写字楼办公区主体施工，总体绿化、景观和道路完成</v>
          </cell>
          <cell r="J57" t="str">
            <v>无</v>
          </cell>
          <cell r="K57">
            <v>12</v>
          </cell>
          <cell r="L57" t="str">
            <v>福建吴钢建材市场开发有限公司</v>
          </cell>
          <cell r="M57" t="str">
            <v>闽侯县</v>
          </cell>
          <cell r="N57" t="str">
            <v>在建</v>
          </cell>
          <cell r="O57" t="str">
            <v>续列</v>
          </cell>
        </row>
        <row r="58">
          <cell r="B58" t="str">
            <v>福清江阴国际汽车城项目</v>
          </cell>
          <cell r="C58" t="str">
            <v>服务业</v>
          </cell>
          <cell r="D58" t="str">
            <v>福清市</v>
          </cell>
          <cell r="E58" t="str">
            <v>总建筑面积120万平方米，建设进口汽车贸易交易综合经营示范区、第三方物流功能区、汽车行政服务中心、汽车主题酒店、二手车交易市场、进口改装车文化俱乐部、进口汽车配件及美容交易市场8个功能区</v>
          </cell>
          <cell r="F58" t="str">
            <v>2014-2018</v>
          </cell>
          <cell r="G58">
            <v>146595</v>
          </cell>
          <cell r="H58">
            <v>20000</v>
          </cell>
          <cell r="I58" t="str">
            <v>一季度完成4#、6#地块建筑的20%；二季度完成4#、6#地块建筑的40%；三季度完成4#、6#地块建筑的70%；四季度完成4#、6#地块全部建筑</v>
          </cell>
          <cell r="J58" t="str">
            <v>无</v>
          </cell>
          <cell r="K58">
            <v>12</v>
          </cell>
          <cell r="L58" t="str">
            <v>福建江阴港银河国际汽车园有限公司</v>
          </cell>
          <cell r="M58" t="str">
            <v>福清市</v>
          </cell>
          <cell r="N58" t="str">
            <v>在建</v>
          </cell>
          <cell r="O58" t="str">
            <v>续列</v>
          </cell>
        </row>
        <row r="59">
          <cell r="B59" t="str">
            <v>长乐中天恒基商务中心项目</v>
          </cell>
          <cell r="C59" t="str">
            <v>服务业</v>
          </cell>
          <cell r="D59" t="str">
            <v>长乐市</v>
          </cell>
          <cell r="E59" t="str">
            <v>总建筑面积约20万平方米，建设集电子商务、总部大楼、商务展示、交易中心、餐饮、会议于一体的商务中心及配套设施</v>
          </cell>
          <cell r="F59" t="str">
            <v>2015-2018</v>
          </cell>
          <cell r="G59">
            <v>153500</v>
          </cell>
          <cell r="H59">
            <v>65000</v>
          </cell>
          <cell r="I59" t="str">
            <v>主体工程施工</v>
          </cell>
          <cell r="J59" t="str">
            <v>无</v>
          </cell>
          <cell r="K59" t="str">
            <v>无</v>
          </cell>
          <cell r="L59" t="str">
            <v>福建省中天恒基置业有限公司</v>
          </cell>
          <cell r="M59" t="str">
            <v>长乐市</v>
          </cell>
          <cell r="N59" t="str">
            <v>在建</v>
          </cell>
          <cell r="O59" t="str">
            <v>续列</v>
          </cell>
        </row>
        <row r="60">
          <cell r="B60" t="str">
            <v>长乐莱法州文化商业中心项目</v>
          </cell>
          <cell r="C60" t="str">
            <v>服务业</v>
          </cell>
          <cell r="D60" t="str">
            <v>长乐市</v>
          </cell>
          <cell r="E60" t="str">
            <v>总建筑面积13万㎡,建设5座3F-4F的商业建筑和2座22F的商务办公楼及相关配套服务设施</v>
          </cell>
          <cell r="F60" t="str">
            <v>2015-2017</v>
          </cell>
          <cell r="G60">
            <v>35500</v>
          </cell>
          <cell r="H60">
            <v>13000</v>
          </cell>
          <cell r="I60" t="str">
            <v>主体工程施工</v>
          </cell>
          <cell r="J60" t="str">
            <v>无</v>
          </cell>
          <cell r="K60" t="str">
            <v>无</v>
          </cell>
          <cell r="L60" t="str">
            <v>福建美茵开发有限公司</v>
          </cell>
          <cell r="M60" t="str">
            <v>长乐市</v>
          </cell>
          <cell r="N60" t="str">
            <v>在建</v>
          </cell>
          <cell r="O60" t="str">
            <v>续列</v>
          </cell>
        </row>
        <row r="61">
          <cell r="B61" t="str">
            <v>晋安桂湖生态温泉项目</v>
          </cell>
          <cell r="C61" t="str">
            <v>服务业</v>
          </cell>
          <cell r="D61" t="str">
            <v>晋安区</v>
          </cell>
          <cell r="E61" t="str">
            <v>主要建设温泉博览园、温泉酒店、温泉旅游商务服务中心、温泉疗养中心、桂湖养老中心及附属配套设施等</v>
          </cell>
          <cell r="F61" t="str">
            <v>2013-2018</v>
          </cell>
          <cell r="G61">
            <v>800000</v>
          </cell>
          <cell r="H61">
            <v>40000</v>
          </cell>
          <cell r="I61" t="str">
            <v>自来水厂、公交场站投入使用，疗养度假及综合配套交付，养生度假中心部分交付</v>
          </cell>
          <cell r="J61" t="str">
            <v>无</v>
          </cell>
          <cell r="K61" t="str">
            <v>无</v>
          </cell>
          <cell r="L61" t="str">
            <v>福建融汇置业有限公司</v>
          </cell>
          <cell r="M61" t="str">
            <v>晋安区</v>
          </cell>
          <cell r="N61" t="str">
            <v>在建</v>
          </cell>
          <cell r="O61" t="str">
            <v>续列</v>
          </cell>
        </row>
        <row r="62">
          <cell r="B62" t="str">
            <v>闽侯八闽文化旅游项目</v>
          </cell>
          <cell r="C62" t="str">
            <v>服务业</v>
          </cell>
          <cell r="D62" t="str">
            <v>闽侯县</v>
          </cell>
          <cell r="E62" t="str">
            <v>总建筑面积80万平方米，建设文化旅游商业街及广场、衙门、城隍庙、门楼、牌坊、古民居、戏楼等附属配套设施</v>
          </cell>
          <cell r="F62" t="str">
            <v>2014-2019</v>
          </cell>
          <cell r="G62">
            <v>500000</v>
          </cell>
          <cell r="H62">
            <v>100000</v>
          </cell>
          <cell r="I62" t="str">
            <v>一季度城门楼墙体砌筑施工，酒店区域1、2、3、6#楼主体结构封顶；二季度城门楼外立面装饰施工，酒店区域1、2、3、6#楼外墙装饰施工；三季度城门楼外立面装饰施工基本完成，南北广场施工完成30%，酒店区域1、2、3、6#楼外墙装饰施工完成70%，5#楼砌体施工完成；四季度城门楼内装饰施工基本完成，南北广场施工完成，酒店区域外墙装饰施工完成</v>
          </cell>
          <cell r="J62" t="str">
            <v>无</v>
          </cell>
          <cell r="K62" t="str">
            <v>无</v>
          </cell>
          <cell r="L62" t="str">
            <v>福建同元龙旺文化古镇旅游开发有限公司</v>
          </cell>
          <cell r="M62" t="str">
            <v>闽侯县</v>
          </cell>
          <cell r="N62" t="str">
            <v>在建</v>
          </cell>
          <cell r="O62" t="str">
            <v>续列</v>
          </cell>
        </row>
        <row r="63">
          <cell r="B63" t="str">
            <v>连江贵安新天地二期公共配套项目</v>
          </cell>
          <cell r="C63" t="str">
            <v>服务业</v>
          </cell>
          <cell r="D63" t="str">
            <v>连江县</v>
          </cell>
          <cell r="E63" t="str">
            <v>建设青少年儿童体育中心、儿童嬉戏世界、青少年益智活动区、极地馆、群众体育运动公园、温泉旅游设施、潘溪医院、夕阳红养老村、地震灾害村搬迁安置小区以及相关配套设施</v>
          </cell>
          <cell r="F63" t="str">
            <v>2014-2017</v>
          </cell>
          <cell r="G63">
            <v>200000</v>
          </cell>
          <cell r="H63">
            <v>70000</v>
          </cell>
          <cell r="I63" t="str">
            <v>一、二季度完成石佛山森林公园土地征迁、施工招标、入口广场及登山栈道建设，进行地震灾害搬迁安置小区主体建设；三季度完成石佛山森林公园观景台及园林景观建设，地震灾害搬迁安置小区竣工扫尾；四季度完成石佛山森林公园名人亭及湖体工程建设</v>
          </cell>
          <cell r="J63" t="str">
            <v>无</v>
          </cell>
          <cell r="K63">
            <v>12</v>
          </cell>
          <cell r="L63" t="str">
            <v>福建欢乐天地置业有限责任公司</v>
          </cell>
          <cell r="M63" t="str">
            <v>连江县</v>
          </cell>
          <cell r="N63" t="str">
            <v>在建</v>
          </cell>
          <cell r="O63" t="str">
            <v>续列</v>
          </cell>
        </row>
        <row r="64">
          <cell r="B64" t="str">
            <v>福清东壁岛滨海旅游度假区项目</v>
          </cell>
          <cell r="C64" t="str">
            <v>服务业</v>
          </cell>
          <cell r="D64" t="str">
            <v>福清市</v>
          </cell>
          <cell r="E64" t="str">
            <v>总建筑面积20.77万平方米，建设渔人码头商业区、酒店等旅游度假服务区旅游休闲文化片区、海水温泉SPA会所、游客中心、黄官岛游艇俱乐部、游艇码头和游艇泊位、九使山文化公园、酒店、滨海浴场、商业渔人码头、海底水族馆等</v>
          </cell>
          <cell r="F64" t="str">
            <v>2012-2017</v>
          </cell>
          <cell r="G64">
            <v>125000</v>
          </cell>
          <cell r="H64">
            <v>20000</v>
          </cell>
          <cell r="I64" t="str">
            <v>1.“印象东壁”影视城一季度完成基础设施建设，二季度完成主体建设，三季度完成内外装修，10月份投入使用。 2.温泉酒店一季度完成外立面装修，二季度完成一、二、三层装修，三季度完成四、五、六层装修，10月份投入使用。 3.山利村民俗馆一季度完成基础设施建设，二季度完成主体建设，三季度完成内外装修，10月份投入使用。4.山利村余水知欢民宿和乡村景观配套一季度完成余水知欢民宿的外主面改造，二季度完成余水知观民宿内部改造，三季度完成乡村游景观配套，10月份投入使用</v>
          </cell>
          <cell r="J64" t="str">
            <v>无</v>
          </cell>
          <cell r="K64">
            <v>10</v>
          </cell>
          <cell r="L64" t="str">
            <v>福建省龙昇旅游开发集团有限公司</v>
          </cell>
          <cell r="M64" t="str">
            <v>福清市</v>
          </cell>
          <cell r="N64" t="str">
            <v>在建</v>
          </cell>
          <cell r="O64" t="str">
            <v>续列</v>
          </cell>
        </row>
        <row r="65">
          <cell r="B65" t="str">
            <v>福州软件园闽侯分园中科项目</v>
          </cell>
          <cell r="C65" t="str">
            <v>服务业</v>
          </cell>
          <cell r="D65" t="str">
            <v>闽侯县</v>
          </cell>
          <cell r="E65" t="str">
            <v>总建筑面积约32万平方米，主要建设以大数据为核心的产业园区及相关配套设施</v>
          </cell>
          <cell r="F65" t="str">
            <v>2015-2018</v>
          </cell>
          <cell r="G65">
            <v>150000</v>
          </cell>
          <cell r="H65">
            <v>35000</v>
          </cell>
          <cell r="I65" t="str">
            <v>一季度2#楼主体封顶，裙楼主体封顶，9#楼地下室正负0.00施工；二季度2#楼主楼落架完成30%，裙楼落架完成50%，9#主楼主体施工至9层，裙楼施工至二层；三季度2#楼主楼落架完成60%，裙楼落架完成，9#楼主楼主体施工至18层，裙楼封顶；四季度2#楼主楼落架完成，裙楼幕墙施工完成，9#楼主楼封顶，裙楼落架完成10%</v>
          </cell>
          <cell r="J65" t="str">
            <v>无</v>
          </cell>
          <cell r="K65" t="str">
            <v>无</v>
          </cell>
          <cell r="L65" t="str">
            <v>中科（福州）数据产业园发展有限公司</v>
          </cell>
          <cell r="M65" t="str">
            <v>闽侯县</v>
          </cell>
          <cell r="N65" t="str">
            <v>在建</v>
          </cell>
          <cell r="O65" t="str">
            <v>续列</v>
          </cell>
        </row>
        <row r="66">
          <cell r="B66" t="str">
            <v>数字福建(长乐)产业园项目</v>
          </cell>
          <cell r="C66" t="str">
            <v>服务业</v>
          </cell>
          <cell r="D66" t="str">
            <v>长乐市</v>
          </cell>
          <cell r="E66" t="str">
            <v>规划建设云计算、大数据、物联网、电子商务、北斗地理信息、海洋文化数字内容等新型信息服务业项目及其配套项目</v>
          </cell>
          <cell r="F66" t="str">
            <v>2013-2025</v>
          </cell>
          <cell r="G66">
            <v>1000000</v>
          </cell>
          <cell r="H66">
            <v>20000</v>
          </cell>
          <cell r="I66" t="str">
            <v>一、二季度政务云装修并建成；三、四季度企业云装修并投用</v>
          </cell>
          <cell r="J66" t="str">
            <v>无</v>
          </cell>
          <cell r="K66" t="str">
            <v>无</v>
          </cell>
          <cell r="L66" t="str">
            <v>长乐市数字福建产业园服务推动领导小组办公室</v>
          </cell>
          <cell r="M66" t="str">
            <v>长乐市</v>
          </cell>
          <cell r="N66" t="str">
            <v>在建</v>
          </cell>
          <cell r="O66" t="str">
            <v>续列</v>
          </cell>
        </row>
        <row r="67">
          <cell r="B67" t="str">
            <v>长乐海西网龙创意产业园项目</v>
          </cell>
          <cell r="C67" t="str">
            <v>服务业</v>
          </cell>
          <cell r="D67" t="str">
            <v>长乐市</v>
          </cell>
          <cell r="E67" t="str">
            <v>总建筑面积约20万平方米，建设AI（智能终端研发平台）、91卡通互动、数字出版、互动娱乐园、城市综合配套、酒店、人才教育基地及生态文化旅游等</v>
          </cell>
          <cell r="F67" t="str">
            <v>2013-2018</v>
          </cell>
          <cell r="G67">
            <v>90000</v>
          </cell>
          <cell r="H67">
            <v>5000</v>
          </cell>
          <cell r="I67" t="str">
            <v>一季度C地块建成；二至四季度完成H地块各项建设手续报批及F地块的交地工作</v>
          </cell>
          <cell r="J67" t="str">
            <v>无</v>
          </cell>
          <cell r="K67" t="str">
            <v>无</v>
          </cell>
          <cell r="L67" t="str">
            <v>网龙网络有限公司</v>
          </cell>
          <cell r="M67" t="str">
            <v>长乐市</v>
          </cell>
          <cell r="N67" t="str">
            <v>在建</v>
          </cell>
          <cell r="O67" t="str">
            <v>续列</v>
          </cell>
        </row>
        <row r="68">
          <cell r="B68" t="str">
            <v>永泰大樟溪自行车道及配套设施</v>
          </cell>
          <cell r="C68" t="str">
            <v>社会事业</v>
          </cell>
          <cell r="D68" t="str">
            <v>永泰县</v>
          </cell>
          <cell r="E68" t="str">
            <v>建设自行车专用道总长65公里以及大樟溪沿线车道的整治、整合，建设两岸风情大道绿化景观、风光带景观人行道、沿岸休闲场所、休闲旅游服务设施、夜景灯光工程等</v>
          </cell>
          <cell r="F68" t="str">
            <v>2015-2020</v>
          </cell>
          <cell r="G68">
            <v>92790</v>
          </cell>
          <cell r="H68">
            <v>13000</v>
          </cell>
          <cell r="I68" t="str">
            <v>完成县城至葛岭段自行车道工程、地下管线工程、市政工程、绿化工程、配套服务建筑主体等主要工程施工任务。</v>
          </cell>
          <cell r="J68" t="str">
            <v>无</v>
          </cell>
          <cell r="K68" t="str">
            <v>无</v>
          </cell>
          <cell r="L68" t="str">
            <v>永泰县住建局</v>
          </cell>
          <cell r="M68" t="str">
            <v>永泰县</v>
          </cell>
          <cell r="N68" t="str">
            <v>在建</v>
          </cell>
          <cell r="O68" t="str">
            <v>续列</v>
          </cell>
        </row>
        <row r="69">
          <cell r="G69">
            <v>4774564</v>
          </cell>
          <cell r="H69">
            <v>561000</v>
          </cell>
        </row>
        <row r="69">
          <cell r="M69" t="str">
            <v/>
          </cell>
        </row>
        <row r="70">
          <cell r="B70" t="str">
            <v>福州闽江下游南岸防洪六期工程</v>
          </cell>
          <cell r="C70" t="str">
            <v>农林水利</v>
          </cell>
          <cell r="D70" t="str">
            <v>闽侯县</v>
          </cell>
          <cell r="E70" t="str">
            <v>新建外江2级防洪堤645米、加固外江防洪堤6913米、麦浦河开挖；新建5座Ⅱ等水闸</v>
          </cell>
          <cell r="F70" t="str">
            <v>2015-2020</v>
          </cell>
          <cell r="G70">
            <v>55000</v>
          </cell>
          <cell r="H70">
            <v>6000</v>
          </cell>
          <cell r="I70" t="str">
            <v>一季度麦浦河主体工程完成80%；二季度麦浦河主体工程完成90%；三季度麦浦河完工，防洪堤、泵站、水闸工程开始建设；四季度防洪堤、泵站、水闸等主体工程完成15%</v>
          </cell>
          <cell r="J70" t="str">
            <v>无</v>
          </cell>
          <cell r="K70" t="str">
            <v>无</v>
          </cell>
          <cell r="L70" t="str">
            <v>闽侯县闽江南岸竹岐防洪堤路建设有限公司</v>
          </cell>
          <cell r="M70" t="str">
            <v>闽侯县</v>
          </cell>
          <cell r="N70" t="str">
            <v>在建</v>
          </cell>
          <cell r="O70" t="str">
            <v>预备转在建</v>
          </cell>
        </row>
        <row r="71">
          <cell r="B71" t="str">
            <v>福州霍口大型水库</v>
          </cell>
          <cell r="C71" t="str">
            <v>农林水利</v>
          </cell>
          <cell r="D71" t="str">
            <v>罗源县</v>
          </cell>
          <cell r="E71" t="str">
            <v>总库容为2.9亿立方米，电站装机容量6万千瓦，日供水162万吨</v>
          </cell>
          <cell r="F71" t="str">
            <v>2017-2021</v>
          </cell>
          <cell r="G71">
            <v>192000</v>
          </cell>
          <cell r="H71">
            <v>26000</v>
          </cell>
          <cell r="I71" t="str">
            <v>一、二季度大坝围堰截流，导流洞通水；三、四季度基本完成大坝基础开挖</v>
          </cell>
          <cell r="J71">
            <v>3</v>
          </cell>
          <cell r="K71" t="str">
            <v>无</v>
          </cell>
          <cell r="L71" t="str">
            <v>福建省水利投资集团（霍口）水务有限公司</v>
          </cell>
          <cell r="M71" t="str">
            <v>罗源县</v>
          </cell>
          <cell r="N71" t="str">
            <v>在建</v>
          </cell>
          <cell r="O71" t="str">
            <v>预备转在建</v>
          </cell>
        </row>
        <row r="72">
          <cell r="B72" t="str">
            <v>福州城区北向第二通道工程（晋安段）</v>
          </cell>
          <cell r="C72" t="str">
            <v>交通</v>
          </cell>
          <cell r="D72" t="str">
            <v>晋安区</v>
          </cell>
          <cell r="E72" t="str">
            <v>全长13.625公里，二级公路兼具城市主干路标准建设，设计时速60公里</v>
          </cell>
          <cell r="F72" t="str">
            <v>2015-2020</v>
          </cell>
          <cell r="G72">
            <v>312700</v>
          </cell>
          <cell r="H72">
            <v>80000</v>
          </cell>
          <cell r="I72" t="str">
            <v>完成路基30%，桥梁15%，隧道15%。</v>
          </cell>
          <cell r="J72" t="str">
            <v>无</v>
          </cell>
          <cell r="K72" t="str">
            <v>无</v>
          </cell>
          <cell r="L72" t="str">
            <v>福州市交通建设集团有限公司</v>
          </cell>
          <cell r="M72" t="str">
            <v/>
          </cell>
          <cell r="N72" t="str">
            <v>在建</v>
          </cell>
          <cell r="O72" t="str">
            <v>预备转在建</v>
          </cell>
        </row>
        <row r="73">
          <cell r="B73" t="str">
            <v>福银高速公路闽侯鸿尾互通式立交工程</v>
          </cell>
          <cell r="C73" t="str">
            <v>交通</v>
          </cell>
          <cell r="D73" t="str">
            <v>闽侯县</v>
          </cell>
          <cell r="E73" t="str">
            <v>互通连接线10公里，高速公路，主线设计时速度80公里、匝道40公里</v>
          </cell>
          <cell r="F73" t="str">
            <v>2016-2018</v>
          </cell>
          <cell r="G73">
            <v>19264</v>
          </cell>
          <cell r="H73">
            <v>5000</v>
          </cell>
          <cell r="I73" t="str">
            <v>一季度完成互通主线桥工程；二季度完成互通C、E、F匝道桥建设；三季度基本完成路基工程；四季度完成路基防护及排水工程</v>
          </cell>
          <cell r="J73" t="str">
            <v>无</v>
          </cell>
          <cell r="K73" t="str">
            <v>无</v>
          </cell>
          <cell r="L73" t="str">
            <v>闽侯县路桥建设公司</v>
          </cell>
          <cell r="M73" t="str">
            <v>闽侯县</v>
          </cell>
          <cell r="N73" t="str">
            <v>在建</v>
          </cell>
          <cell r="O73" t="str">
            <v>预备转在建</v>
          </cell>
        </row>
        <row r="74">
          <cell r="B74" t="str">
            <v>福州道庆洲大桥</v>
          </cell>
          <cell r="C74" t="str">
            <v>交通</v>
          </cell>
          <cell r="D74" t="str">
            <v>跨县区</v>
          </cell>
          <cell r="E74" t="str">
            <v>全长约5.6公里，城市主干道，设计时速60公里，双向六车道</v>
          </cell>
          <cell r="F74" t="str">
            <v>2017-2020</v>
          </cell>
          <cell r="G74">
            <v>362000</v>
          </cell>
          <cell r="H74">
            <v>80000</v>
          </cell>
          <cell r="I74" t="str">
            <v>完成临时便桥施工，桥梁工程累计完成15%，路基工程累计完成20%。</v>
          </cell>
          <cell r="J74">
            <v>6</v>
          </cell>
          <cell r="K74" t="str">
            <v>无</v>
          </cell>
          <cell r="L74" t="str">
            <v>福州市交建集团</v>
          </cell>
          <cell r="M74" t="str">
            <v/>
          </cell>
          <cell r="N74" t="str">
            <v>在建</v>
          </cell>
          <cell r="O74" t="str">
            <v>预备转在建</v>
          </cell>
        </row>
        <row r="75">
          <cell r="B75" t="str">
            <v>西岭互通铜盘路接线工程（马鞍山隧道）</v>
          </cell>
          <cell r="C75" t="str">
            <v>交通</v>
          </cell>
          <cell r="D75" t="str">
            <v>跨县区</v>
          </cell>
          <cell r="E75" t="str">
            <v>马鞍山隧道工程长700米，主辅洞共四个隧道</v>
          </cell>
          <cell r="F75" t="str">
            <v>2016-2018</v>
          </cell>
          <cell r="G75">
            <v>86600</v>
          </cell>
          <cell r="H75">
            <v>30000</v>
          </cell>
          <cell r="I75" t="str">
            <v>一季度完成剩余拆迁交地，南洞口开始施工；二季度完成桥梁桩基；三季度完成桥梁上部结构60%；四季度完成路基填方80%，完成路基施工；隧道贯通百分八十。</v>
          </cell>
          <cell r="J75" t="str">
            <v>无</v>
          </cell>
          <cell r="K75" t="str">
            <v>无</v>
          </cell>
          <cell r="L75" t="str">
            <v>福州市市政建设开发公司</v>
          </cell>
          <cell r="M75" t="str">
            <v>市建委</v>
          </cell>
          <cell r="N75" t="str">
            <v>在建</v>
          </cell>
          <cell r="O75" t="str">
            <v>预备转在建</v>
          </cell>
        </row>
        <row r="76">
          <cell r="B76" t="str">
            <v>福州市轨道交通6号线工程</v>
          </cell>
          <cell r="C76" t="str">
            <v>城乡建设与生态环保</v>
          </cell>
          <cell r="D76" t="str">
            <v>跨县区</v>
          </cell>
          <cell r="E76" t="str">
            <v>线路自海峡国际会展中心至福州长乐国际机场。线路全长41.362km，其中高架线长6.765km，过渡段长0.66km，地下线长33.937km；共设车站20 座，其中高架站1座，地下站19座。</v>
          </cell>
          <cell r="F76" t="str">
            <v>2017-2021</v>
          </cell>
          <cell r="G76">
            <v>2751000</v>
          </cell>
          <cell r="H76">
            <v>130000</v>
          </cell>
          <cell r="I76" t="str">
            <v>全线20个车站开工、部分区间盾构开始掘进。其中: 第一季度，4个车站（林浦站、营前站、航城站、漳港站）主体围护结构开工。第二批开工站点进行交通疏解和管线迁改。 第二季度，4第二批开工站点主体围护结构开工，第一批开工站点基坑开挖及主体结构施工。第三批开工站点进行交通疏解和管线迁改。 第三季度第三批开工站点主体围护结构开工，第二批开工站点基坑开挖及主体结构施工。 第四季度，第一批开工站点具备盾构始发条件。部分区间盾构始发，第三批开工站点基坑开挖及主体结构施工。</v>
          </cell>
          <cell r="J76" t="str">
            <v>无</v>
          </cell>
          <cell r="K76" t="str">
            <v>无</v>
          </cell>
          <cell r="L76" t="str">
            <v>福州市城市地铁有限责任公司</v>
          </cell>
          <cell r="M76" t="str">
            <v>地铁公司</v>
          </cell>
          <cell r="N76" t="str">
            <v>在建</v>
          </cell>
          <cell r="O76" t="str">
            <v>预备转在建</v>
          </cell>
        </row>
        <row r="77">
          <cell r="B77" t="str">
            <v>福州洪山桥至洪塘大桥拓宽改建工程</v>
          </cell>
          <cell r="C77" t="str">
            <v>城乡建设与生态环保</v>
          </cell>
          <cell r="D77" t="str">
            <v>跨县区</v>
          </cell>
          <cell r="E77" t="str">
            <v>路线全长4.4公里，城市主干道兼一级公路,双向八车道，设计时速60公里</v>
          </cell>
          <cell r="F77" t="str">
            <v>2015-2019</v>
          </cell>
          <cell r="G77">
            <v>244000</v>
          </cell>
          <cell r="H77">
            <v>50000</v>
          </cell>
          <cell r="I77" t="str">
            <v>洪山桥至三环段洪山桥完成30%，路基完成50%，隧道完成20%。洪塘大桥桥梁完成20%。</v>
          </cell>
          <cell r="J77" t="str">
            <v>无</v>
          </cell>
          <cell r="K77" t="str">
            <v>无</v>
          </cell>
          <cell r="L77" t="str">
            <v>福州市交通建设集团有限公司</v>
          </cell>
          <cell r="M77" t="str">
            <v>市交通委</v>
          </cell>
          <cell r="N77" t="str">
            <v>在建</v>
          </cell>
          <cell r="O77" t="str">
            <v>预备转在建</v>
          </cell>
        </row>
        <row r="78">
          <cell r="B78" t="str">
            <v>罗源澳蓝科技蒸发式制冷设备生产基地</v>
          </cell>
          <cell r="C78" t="str">
            <v>工业</v>
          </cell>
          <cell r="D78" t="str">
            <v>罗源县</v>
          </cell>
          <cell r="E78" t="str">
            <v>建筑面积约9.5万平方米，建设生产厂房及配套设施等</v>
          </cell>
          <cell r="F78" t="str">
            <v>2016-2017</v>
          </cell>
          <cell r="G78">
            <v>22000</v>
          </cell>
          <cell r="H78">
            <v>5000</v>
          </cell>
          <cell r="I78" t="str">
            <v>一、二季度土建施工；三季度完成一期厂房主体结构及内外装；四季度设备安装、调试、投产</v>
          </cell>
          <cell r="J78" t="str">
            <v>无</v>
          </cell>
          <cell r="K78">
            <v>12</v>
          </cell>
          <cell r="L78" t="str">
            <v>澳蓝（福建）实业有限公司</v>
          </cell>
          <cell r="M78" t="str">
            <v>台商投资区</v>
          </cell>
          <cell r="N78" t="str">
            <v>在建</v>
          </cell>
          <cell r="O78" t="str">
            <v>预备转在建</v>
          </cell>
        </row>
        <row r="79">
          <cell r="B79" t="str">
            <v>连江超白太阳能光伏优质浮法玻璃</v>
          </cell>
          <cell r="C79" t="str">
            <v>工业</v>
          </cell>
          <cell r="D79" t="str">
            <v>连江县</v>
          </cell>
          <cell r="E79" t="str">
            <v>总建筑面积23万平方米，建设2条日产700吨的超白太阳能玻璃生产线、1条日产150吨超薄电子玻璃（液晶板材）生产线及办公大楼、员工宿舍等相关生活配套设施</v>
          </cell>
          <cell r="F79" t="str">
            <v>2015-2019</v>
          </cell>
          <cell r="G79">
            <v>100000</v>
          </cell>
          <cell r="H79">
            <v>30000</v>
          </cell>
          <cell r="I79" t="str">
            <v>一、二季度第一条生产线厂房建设以及配套建设公用工程、员工宿舍楼等；三、四季度设备安装</v>
          </cell>
          <cell r="J79" t="str">
            <v>无</v>
          </cell>
          <cell r="K79" t="str">
            <v>无</v>
          </cell>
          <cell r="L79" t="str">
            <v>福建瑞玻玻璃有限公司</v>
          </cell>
          <cell r="M79" t="str">
            <v>连江县</v>
          </cell>
          <cell r="N79" t="str">
            <v>在建</v>
          </cell>
          <cell r="O79" t="str">
            <v>预备转在建</v>
          </cell>
        </row>
        <row r="80">
          <cell r="B80" t="str">
            <v>福建建工建筑工业化研发生产基地（一期）</v>
          </cell>
          <cell r="C80" t="str">
            <v>工业</v>
          </cell>
          <cell r="D80" t="str">
            <v>连江县</v>
          </cell>
          <cell r="E80" t="str">
            <v>总建筑面积40.6万平方米，建设四个厂房，每个厂房配置两条通用生产线、一条钢筋加工生产、一条固定模台生产线及一座双120型搅拌站</v>
          </cell>
          <cell r="F80" t="str">
            <v>2016-2018</v>
          </cell>
          <cell r="G80">
            <v>120000</v>
          </cell>
          <cell r="H80">
            <v>30000</v>
          </cell>
          <cell r="I80" t="str">
            <v>一、二季度进行厂房建工施工、设备安装调试以及办公楼预制、吊装施工，市政管道、道路、景观绿化施工；三、四季度部分生产线调试</v>
          </cell>
          <cell r="J80" t="str">
            <v>无</v>
          </cell>
          <cell r="K80" t="str">
            <v>无</v>
          </cell>
          <cell r="L80" t="str">
            <v>福建建工集团总公司</v>
          </cell>
          <cell r="M80" t="str">
            <v>连江县</v>
          </cell>
          <cell r="N80" t="str">
            <v>在建</v>
          </cell>
          <cell r="O80" t="str">
            <v>预备转在建</v>
          </cell>
        </row>
        <row r="81">
          <cell r="B81" t="str">
            <v>罗源金闽烟叶二期项目</v>
          </cell>
          <cell r="C81" t="str">
            <v>工业</v>
          </cell>
          <cell r="D81" t="str">
            <v>罗源县</v>
          </cell>
          <cell r="E81" t="str">
            <v>总建筑面积2万平方米，新建一条年产1万吨再造烟叶生产线、原料仓库、综合处理线及配套设施</v>
          </cell>
          <cell r="F81" t="str">
            <v>2016-2020</v>
          </cell>
          <cell r="G81">
            <v>50000</v>
          </cell>
          <cell r="H81">
            <v>6000</v>
          </cell>
          <cell r="I81" t="str">
            <v>“七匹狼”专用线项目： 一季度联合工房土建施工、设备招标与合同签订；二季度完成联合工房主体工程，设备到货；三、四季度设备到货及安装。仓储项目：原料仓库一期工程申请报告书编制和立项</v>
          </cell>
          <cell r="J81" t="str">
            <v>无</v>
          </cell>
          <cell r="K81" t="str">
            <v>无</v>
          </cell>
          <cell r="L81" t="str">
            <v>福建金闽再造烟叶发展有限公司</v>
          </cell>
          <cell r="M81" t="str">
            <v>罗源县</v>
          </cell>
          <cell r="N81" t="str">
            <v>在建</v>
          </cell>
          <cell r="O81" t="str">
            <v>预备转在建</v>
          </cell>
        </row>
        <row r="82">
          <cell r="B82" t="str">
            <v>福州保税港区利嘉国际物流园项目</v>
          </cell>
          <cell r="C82" t="str">
            <v>服务业</v>
          </cell>
          <cell r="D82" t="str">
            <v>福清市</v>
          </cell>
          <cell r="E82" t="str">
            <v>总建筑面积57.3万平方米，建设台湾文化主题仓储展示区、 “海丝”主题仓储展示区、进口保税商品展示区、大数据应用中心、研发及总部经济大楼、跨境电商产业园、标准化保税仓储等</v>
          </cell>
          <cell r="F82" t="str">
            <v>2016-2018</v>
          </cell>
          <cell r="G82">
            <v>200000</v>
          </cell>
          <cell r="H82">
            <v>25000</v>
          </cell>
          <cell r="I82" t="str">
            <v>一季度进行基础建设施工；二季度进行厂房主体框架建设；三季度厂房主体封顶。</v>
          </cell>
          <cell r="J82" t="str">
            <v>无</v>
          </cell>
          <cell r="K82">
            <v>10</v>
          </cell>
          <cell r="L82" t="str">
            <v>福州保税港区国际物流园有限公司</v>
          </cell>
          <cell r="M82" t="str">
            <v>福清市</v>
          </cell>
          <cell r="N82" t="str">
            <v>在建</v>
          </cell>
          <cell r="O82" t="str">
            <v>预备转在建</v>
          </cell>
        </row>
        <row r="83">
          <cell r="B83" t="str">
            <v>福州软件职业技术学院长乐新校区</v>
          </cell>
          <cell r="C83" t="str">
            <v>社会事业</v>
          </cell>
          <cell r="D83" t="str">
            <v>长乐市</v>
          </cell>
          <cell r="E83" t="str">
            <v>总建筑面积约28.6万平方米，主要建设综合楼、学院教学、行政楼、函授楼、外教楼、研究用房、学生教工宿舍、食堂、体育运动设施及相应配套工程等</v>
          </cell>
          <cell r="F83" t="str">
            <v>2016-2018</v>
          </cell>
          <cell r="G83">
            <v>80000</v>
          </cell>
          <cell r="H83">
            <v>10000</v>
          </cell>
          <cell r="I83" t="str">
            <v>一季度教学主楼、宿舍、食堂、后勤楼等基础建设，二季度主体结构施工，三季度主体结构完成。四季度完成一期项目建设并同步开展二期项目报批工作</v>
          </cell>
          <cell r="J83">
            <v>1</v>
          </cell>
          <cell r="K83" t="str">
            <v>无</v>
          </cell>
          <cell r="L83" t="str">
            <v>福州软件职业技术学院</v>
          </cell>
          <cell r="M83" t="str">
            <v>长乐市</v>
          </cell>
          <cell r="N83" t="str">
            <v>在建</v>
          </cell>
          <cell r="O83" t="str">
            <v>预备转在建</v>
          </cell>
        </row>
        <row r="84">
          <cell r="B84" t="str">
            <v>马尾海峡青年交流营地</v>
          </cell>
          <cell r="C84" t="str">
            <v>社会事业</v>
          </cell>
          <cell r="D84" t="str">
            <v>马尾区</v>
          </cell>
          <cell r="E84" t="str">
            <v>总建筑面积约13万平方米，建设有海峡青年会议中心、海峡青年创意园、海峡青年宾馆、海峡青年文化街、海峡青年活动中心等</v>
          </cell>
          <cell r="F84" t="str">
            <v>2015-2020</v>
          </cell>
          <cell r="G84">
            <v>130000</v>
          </cell>
          <cell r="H84">
            <v>25000</v>
          </cell>
          <cell r="I84" t="str">
            <v>第一季度：会展中心三、四层继续装修；活动中心内部装修施工。 第二季度：营地周边景观绿化施工全面完成。</v>
          </cell>
          <cell r="J84" t="str">
            <v>无</v>
          </cell>
          <cell r="K84" t="str">
            <v>无</v>
          </cell>
          <cell r="L84" t="str">
            <v>福州文化旅游投资集团有限公司</v>
          </cell>
          <cell r="M84" t="str">
            <v>文投集团</v>
          </cell>
          <cell r="N84" t="str">
            <v>在建</v>
          </cell>
          <cell r="O84" t="str">
            <v>预备转在建</v>
          </cell>
        </row>
        <row r="85">
          <cell r="B85" t="str">
            <v>国家知识产权局专利局专利审查协作北京中心福建分中心</v>
          </cell>
          <cell r="C85" t="str">
            <v>社会事业</v>
          </cell>
          <cell r="D85" t="str">
            <v>闽侯县</v>
          </cell>
          <cell r="E85" t="str">
            <v>总建筑面积约7万平方米</v>
          </cell>
          <cell r="F85" t="str">
            <v>2016-2018</v>
          </cell>
          <cell r="G85">
            <v>50000</v>
          </cell>
          <cell r="H85">
            <v>23000</v>
          </cell>
          <cell r="I85" t="str">
            <v>一季度地下室、主体结构（1-4层）施工；二季度主体结构封顶，室内外装饰、机电安装施工；三季度精装修施工，室外园林景观及配套工程；四季度设备安装、调试及项目验收。</v>
          </cell>
          <cell r="J85" t="str">
            <v>无</v>
          </cell>
          <cell r="K85">
            <v>12</v>
          </cell>
          <cell r="L85" t="str">
            <v>福州高新区投资控股有限公司</v>
          </cell>
          <cell r="M85" t="str">
            <v>高新区</v>
          </cell>
          <cell r="N85" t="str">
            <v>在建</v>
          </cell>
          <cell r="O85" t="str">
            <v>预备转在建</v>
          </cell>
        </row>
        <row r="86">
          <cell r="G86">
            <v>1560546</v>
          </cell>
          <cell r="H86">
            <v>267982</v>
          </cell>
        </row>
        <row r="86">
          <cell r="M86" t="str">
            <v/>
          </cell>
        </row>
        <row r="86">
          <cell r="O86" t="str">
            <v>参照转在建</v>
          </cell>
        </row>
        <row r="87">
          <cell r="B87" t="str">
            <v>福泉高速公路拓宽改造工程A段</v>
          </cell>
          <cell r="C87" t="str">
            <v>城乡建设与生态环保</v>
          </cell>
          <cell r="D87" t="str">
            <v>仓山区</v>
          </cell>
          <cell r="E87" t="str">
            <v>规划红线宽度100米，主线总长3514米，辅道总长3641米。主路等级为城市快速路，辅路为城市次干路。道路设计时速主路为80公里/小时，辅路为40公里/小时</v>
          </cell>
          <cell r="F87" t="str">
            <v>2017-2019</v>
          </cell>
          <cell r="G87">
            <v>222325</v>
          </cell>
          <cell r="H87">
            <v>10000</v>
          </cell>
          <cell r="I87" t="str">
            <v>一季度组织施工单位开展进场施工准备并启动拆迁；二季度进场开始施工，完成交地拆迁10%；三季度完成拆迁交地至15%，完成管线施工5%；四季度完成拆迁交地至35%，管线施工至15%，路基10%；桥梁桩基完成10%。</v>
          </cell>
          <cell r="J87">
            <v>6</v>
          </cell>
          <cell r="K87" t="str">
            <v>无</v>
          </cell>
          <cell r="L87" t="str">
            <v>福州市市政建设开发有限公司</v>
          </cell>
          <cell r="M87" t="str">
            <v/>
          </cell>
          <cell r="N87" t="str">
            <v>在建</v>
          </cell>
          <cell r="O87" t="str">
            <v>参照转在建</v>
          </cell>
        </row>
        <row r="88">
          <cell r="B88" t="str">
            <v>福州市环南台岛滨江休闲路</v>
          </cell>
          <cell r="C88" t="str">
            <v>城乡建设与生态环保</v>
          </cell>
          <cell r="D88" t="str">
            <v>仓山区</v>
          </cell>
          <cell r="E88" t="str">
            <v>环南台岛滨江休闲路全长60公里。全线分为三段，第一段是海峡会展中心-乌龙江大桥（福峡路）段，全长约12.7公里；第二段是乌龙江大桥（福峡路）-淮安段，全长约26.4公里；第三段是淮安-海峡会展中心段，全长约20.9公里。</v>
          </cell>
          <cell r="F88" t="str">
            <v>2014-2018</v>
          </cell>
          <cell r="G88">
            <v>680000</v>
          </cell>
          <cell r="H88">
            <v>130000</v>
          </cell>
          <cell r="I88" t="str">
            <v>第一季度除湾边至福峡路段（含南江滨东大道延伸段连接线）完成10%工程量外，其余路段完成建设； 第二季度湾边至福峡路段（含南江滨东大道延伸段连接线）完成30%工程量； 第三季度湾边至福峡路段（含南江滨东大道延伸段连接线）完成50%工程量； 第四季度湾边至福峡路段（含南江滨东大道延伸段连接线）完成70%工程量</v>
          </cell>
          <cell r="J88" t="str">
            <v>无</v>
          </cell>
          <cell r="K88" t="str">
            <v>无</v>
          </cell>
          <cell r="L88" t="str">
            <v>"市城乡建总 市新榕城建 市榕城港务"</v>
          </cell>
          <cell r="M88" t="str">
            <v>市建委</v>
          </cell>
          <cell r="N88" t="str">
            <v>在建</v>
          </cell>
          <cell r="O88" t="str">
            <v>参照转在建</v>
          </cell>
        </row>
        <row r="89">
          <cell r="B89" t="str">
            <v>福飞北路（新园路至森林公园东门段）拓宽改造工程</v>
          </cell>
          <cell r="C89" t="str">
            <v>城乡建设与生态环保</v>
          </cell>
          <cell r="D89" t="str">
            <v>晋安区</v>
          </cell>
          <cell r="E89" t="str">
            <v>①现状福飞北路（左线）改造工程，改造长度1442米，改造宽度为10.5米;②现状福飞北路东侧拓宽两车道，即福飞北路拓宽（右线），拓宽长度为915米，其中路基段长285米，桥梁段长630米，拓宽宽度为14.5米。③新建接线工程，服务于周边单位及居民，设计长度为212米，设计宽度为7.5米。</v>
          </cell>
          <cell r="F89" t="str">
            <v>2016-2017</v>
          </cell>
          <cell r="G89">
            <v>22000</v>
          </cell>
          <cell r="H89">
            <v>15000</v>
          </cell>
          <cell r="I89" t="str">
            <v>第一季度完成第6联钢梁制作安装，路基管道完成200米； 第二季度完成第4、5联钢梁制作安装； 第三季度完成1、2、3联钢梁制作安装； 第四季度建成通车。</v>
          </cell>
          <cell r="J89" t="str">
            <v>无</v>
          </cell>
          <cell r="K89">
            <v>12</v>
          </cell>
          <cell r="L89" t="str">
            <v>福州市市政建设开发有限公司</v>
          </cell>
          <cell r="M89" t="str">
            <v>市建委</v>
          </cell>
          <cell r="N89" t="str">
            <v>在建</v>
          </cell>
          <cell r="O89" t="str">
            <v>参照转在建</v>
          </cell>
        </row>
        <row r="90">
          <cell r="B90" t="str">
            <v>福州湖东东路</v>
          </cell>
          <cell r="C90" t="str">
            <v>城乡建设与生态环保</v>
          </cell>
          <cell r="D90" t="str">
            <v>跨县区</v>
          </cell>
          <cell r="E90" t="str">
            <v>全程1.9公里，其中隧道长约1.661公里。起于金泉路与湖东东路交叉口，终点位于三八路与东二环交叉口，途中下穿晋安河及金鸡山山体。双向四车道，道路为城市主干道Ⅰ级，隧道为城市交通隧道Ⅱ类。</v>
          </cell>
          <cell r="F90" t="str">
            <v>2012-2017</v>
          </cell>
          <cell r="G90">
            <v>73432</v>
          </cell>
          <cell r="H90">
            <v>35000</v>
          </cell>
          <cell r="I90" t="str">
            <v>一季度完成完成三八路段辅路施工；二季度隧道暗挖完成80%；三季度完成隧道暗挖，并开始内部装修；四季度建成通车。</v>
          </cell>
          <cell r="J90" t="str">
            <v>无</v>
          </cell>
          <cell r="K90">
            <v>12</v>
          </cell>
          <cell r="L90" t="str">
            <v>市城乡建设发展总公司</v>
          </cell>
          <cell r="M90" t="str">
            <v>城投集团</v>
          </cell>
          <cell r="N90" t="str">
            <v>在建</v>
          </cell>
          <cell r="O90" t="str">
            <v>参照转在建</v>
          </cell>
        </row>
        <row r="91">
          <cell r="B91" t="str">
            <v>福州福马路提升改造工程</v>
          </cell>
          <cell r="C91" t="str">
            <v>城乡建设与生态环保</v>
          </cell>
          <cell r="D91" t="str">
            <v>跨县区</v>
          </cell>
          <cell r="E91" t="str">
            <v>改造全长16.604 公里，道路规划红线宽50～55米，建设内容主要包括道路（主要为旧道路拓宽改造）、桥梁、隧道（为拓宽改造）、给排水、综合管线、下穿通道、电气照明、交通、广场及绿化。</v>
          </cell>
          <cell r="F91" t="str">
            <v>2015-2019</v>
          </cell>
          <cell r="G91">
            <v>379400</v>
          </cell>
          <cell r="H91">
            <v>20000</v>
          </cell>
          <cell r="I91" t="str">
            <v>第一季度完成下院下穿段侧墙施工，完成剩余路段PPP招标，完成用地批复；第二季度成立项目公司,完成鼓山隧道、马尾隧道施工场地交地，并做好施工准备。完成鼓山下穿段箱涵建设；第三季度完成部分马尾区快安段施工场地交地，并做好施工准备。完成鼓山下穿段U型槽建设；第四季度正常施工三环路至马尾君竹环岛段建设，并完成即定计划投资</v>
          </cell>
          <cell r="J91" t="str">
            <v>无</v>
          </cell>
          <cell r="K91" t="str">
            <v>无</v>
          </cell>
          <cell r="L91" t="str">
            <v>市城乡建设发展总公司</v>
          </cell>
          <cell r="M91" t="str">
            <v>市建委</v>
          </cell>
          <cell r="N91" t="str">
            <v>在建</v>
          </cell>
          <cell r="O91" t="str">
            <v>参照转在建</v>
          </cell>
        </row>
        <row r="92">
          <cell r="B92" t="str">
            <v>中铝东南沿海铝精深加工基地项目一期工程</v>
          </cell>
          <cell r="C92" t="str">
            <v>工业</v>
          </cell>
          <cell r="D92" t="str">
            <v>福清市</v>
          </cell>
          <cell r="E92" t="str">
            <v>总建筑面积11.65万平方米。年产29万吨铝板带材，其中合金板3万吨，合金带2.6万吨，包括罐体、罐盖及拉环料1.2万吨（含图层盖料2万吨），3C合金带材0.4万吨，汽车用冷扎卷坯3万吨，PS/CTP版基3万吨，建筑合金带2万吨，其他合金带材2万吨</v>
          </cell>
          <cell r="F92" t="str">
            <v>2016-2018</v>
          </cell>
          <cell r="G92">
            <v>148302</v>
          </cell>
          <cell r="H92">
            <v>50000</v>
          </cell>
          <cell r="I92" t="str">
            <v>一季度进行主体建设；二季度完成精整车间部分建设；三季度进行部分设备安装并调试；四季度完成主体建设</v>
          </cell>
          <cell r="J92" t="str">
            <v>无</v>
          </cell>
          <cell r="K92">
            <v>12</v>
          </cell>
          <cell r="L92" t="str">
            <v>中铝瑞闽股份有限公司</v>
          </cell>
          <cell r="M92" t="str">
            <v>福清市</v>
          </cell>
          <cell r="N92" t="str">
            <v>在建</v>
          </cell>
          <cell r="O92" t="str">
            <v>参照转在建</v>
          </cell>
        </row>
        <row r="93">
          <cell r="B93" t="str">
            <v>福州特种水产配合饲料生产及研发中心（福建天马）</v>
          </cell>
          <cell r="C93" t="str">
            <v>工业</v>
          </cell>
          <cell r="D93" t="str">
            <v>福清市</v>
          </cell>
          <cell r="E93" t="str">
            <v>总建筑面积6.7万平方米，建设10条生产线，分别为3条虾料线、5条高档膨化线、2条鱼料线</v>
          </cell>
          <cell r="F93" t="str">
            <v>2014-2018</v>
          </cell>
          <cell r="G93">
            <v>35087</v>
          </cell>
          <cell r="H93">
            <v>7982</v>
          </cell>
          <cell r="I93" t="str">
            <v>一季度十条生产线安装、调试完成，正式投产；二季度锅炉房、机修房建设完成，设备安装完成；三季微粒子车间建设完成，设备安装完成；四季度恒温仓库及成品仓库建设完成</v>
          </cell>
          <cell r="J93" t="str">
            <v>无</v>
          </cell>
          <cell r="K93" t="str">
            <v>无</v>
          </cell>
          <cell r="L93" t="str">
            <v>福建天马科技集团股份有限公司</v>
          </cell>
          <cell r="M93" t="str">
            <v>福清市</v>
          </cell>
          <cell r="N93" t="str">
            <v>在建</v>
          </cell>
          <cell r="O93" t="str">
            <v>参照转在建</v>
          </cell>
        </row>
        <row r="94">
          <cell r="G94">
            <v>4296899</v>
          </cell>
          <cell r="H94">
            <v>951000</v>
          </cell>
        </row>
        <row r="94">
          <cell r="M94" t="str">
            <v/>
          </cell>
        </row>
        <row r="95">
          <cell r="B95" t="str">
            <v>福州市闽江下游马尾亭江防洪防潮工程（一期）</v>
          </cell>
          <cell r="C95" t="str">
            <v>农林水利</v>
          </cell>
          <cell r="D95" t="str">
            <v>马尾区</v>
          </cell>
          <cell r="E95" t="str">
            <v>新建堤防2.6公里，新建长柄涵洞一座，防潮标准为50年一遇，排洪标准为20年一遇，排涝标准为10年一遇</v>
          </cell>
          <cell r="F95" t="str">
            <v>2016-2018</v>
          </cell>
          <cell r="G95">
            <v>26600</v>
          </cell>
          <cell r="H95">
            <v>3000</v>
          </cell>
          <cell r="I95" t="str">
            <v>一季度水下基础施工；二季度长柄涵洞主体施工；三季度0-1.5公里防洪堤基础水上部分填筑；四季度1.5-2.7公里防洪堤基础水上部分填筑</v>
          </cell>
          <cell r="J95" t="str">
            <v>无</v>
          </cell>
          <cell r="K95" t="str">
            <v>无</v>
          </cell>
          <cell r="L95" t="str">
            <v>福州开发区水利建设发展有限公司</v>
          </cell>
          <cell r="M95" t="str">
            <v>马尾区</v>
          </cell>
          <cell r="N95" t="str">
            <v>在建</v>
          </cell>
          <cell r="O95" t="str">
            <v>新申报在建</v>
          </cell>
        </row>
        <row r="96">
          <cell r="B96" t="str">
            <v>闽江防洪工程福州段（三期）</v>
          </cell>
          <cell r="C96" t="str">
            <v>农林水利</v>
          </cell>
          <cell r="D96" t="str">
            <v>永泰县</v>
          </cell>
          <cell r="E96" t="str">
            <v>堤段总长8.95公里，其中新建堤防长度7.113公里，护岸1.837公里；防汛道路7.113公里，均为新建混凝土路面；新建穿堤建筑物共11座，其中水闸4座，穿堤涵管6座，旱闸1座。</v>
          </cell>
          <cell r="F96" t="str">
            <v>2015-2019</v>
          </cell>
          <cell r="G96">
            <v>17978</v>
          </cell>
          <cell r="H96">
            <v>6000</v>
          </cell>
          <cell r="I96" t="str">
            <v>嵩口段累计第一季度完成60%，第二季度80%，第三季度完工；汤口尾段累计第一季度50%、第二季度80%，第三季度完工；太原堤段和溪南堤段累计第一季度17%、第二季度35%，第三季度52%，第四季度70%；葛岭镇区堤段累计第一季度10%，第二季度25%、第三季度37%，第四季度50%；赤壁堤段第一季度5%，第二季度16%、第三季度27%、第四季度40%</v>
          </cell>
          <cell r="J96" t="str">
            <v>无</v>
          </cell>
          <cell r="K96" t="str">
            <v>无</v>
          </cell>
          <cell r="L96" t="str">
            <v>永泰县民生水利投资有限公司</v>
          </cell>
          <cell r="M96" t="str">
            <v>永泰县</v>
          </cell>
          <cell r="N96" t="str">
            <v>在建</v>
          </cell>
          <cell r="O96" t="str">
            <v>新申报在建</v>
          </cell>
        </row>
        <row r="97">
          <cell r="B97" t="str">
            <v>福州江北城区山洪防洪生态补水工程</v>
          </cell>
          <cell r="C97" t="str">
            <v>农林水利</v>
          </cell>
          <cell r="D97" t="str">
            <v>跨县区</v>
          </cell>
          <cell r="E97" t="str">
            <v>工程位于福州市闽江北港北岸城区，西起闽江北港北岸淮安大桥边，东至鼓山魁岐。集水面积约159.8平方公里，其中西片23.1平方公里，东片136.7平方公里。工程规划在闽江北港北岸文山里上游设五矿泵站，沿福州主城区北面山区设引水隧洞，经八一水库、登云水库，最后至魁岐出口。沿线设5条补水支洞、12座截洪坝、8座控制闸</v>
          </cell>
          <cell r="F97" t="str">
            <v>2016-2020</v>
          </cell>
          <cell r="G97">
            <v>335000</v>
          </cell>
          <cell r="H97">
            <v>33000</v>
          </cell>
          <cell r="I97" t="str">
            <v>主隧洞施工</v>
          </cell>
          <cell r="J97" t="str">
            <v>无</v>
          </cell>
          <cell r="K97" t="str">
            <v>无</v>
          </cell>
          <cell r="L97" t="str">
            <v>福州市闽江下游防洪工程建设公司</v>
          </cell>
          <cell r="M97" t="str">
            <v>市水利局</v>
          </cell>
          <cell r="N97" t="str">
            <v>在建</v>
          </cell>
          <cell r="O97" t="str">
            <v>新申报在建</v>
          </cell>
        </row>
        <row r="98">
          <cell r="B98" t="str">
            <v>福州鉴江海洋生物产业园</v>
          </cell>
          <cell r="C98" t="str">
            <v>农林水利</v>
          </cell>
          <cell r="D98" t="str">
            <v>罗源县</v>
          </cell>
          <cell r="E98" t="str">
            <v>建设海洋生物产业孵化聚集创新平台、工厂化养殖繁育基地和水产品加工、饲料加工和相关配套设施建设</v>
          </cell>
          <cell r="F98" t="str">
            <v>2017-2019</v>
          </cell>
          <cell r="G98">
            <v>500000</v>
          </cell>
          <cell r="H98">
            <v>30000</v>
          </cell>
          <cell r="I98" t="str">
            <v>一至三季度开展土地挂牌出让、取土点报批、初设、立项等前期筹建工作，争取上半年动工</v>
          </cell>
          <cell r="J98">
            <v>6</v>
          </cell>
          <cell r="K98" t="str">
            <v>无</v>
          </cell>
          <cell r="L98" t="str">
            <v>南国风（福建）水产有限公司</v>
          </cell>
          <cell r="M98" t="str">
            <v>罗源县</v>
          </cell>
          <cell r="N98" t="str">
            <v>在建</v>
          </cell>
          <cell r="O98" t="str">
            <v>新申报在建</v>
          </cell>
        </row>
        <row r="99">
          <cell r="B99" t="str">
            <v>连江县228国道道澳至东边段</v>
          </cell>
          <cell r="C99" t="str">
            <v>交通</v>
          </cell>
          <cell r="D99" t="str">
            <v>连江县</v>
          </cell>
          <cell r="E99" t="str">
            <v>二级公路7.733公里,路基宽17至28米，设计速度60公里/小时</v>
          </cell>
          <cell r="F99" t="str">
            <v>2015-2019</v>
          </cell>
          <cell r="G99">
            <v>102000</v>
          </cell>
          <cell r="H99">
            <v>25000</v>
          </cell>
          <cell r="I99" t="str">
            <v>一、二季度累计完成路基30万方，隧道开挖1500米；三、四季度累计路基60万方，隧道开挖2000米。</v>
          </cell>
          <cell r="J99" t="str">
            <v>无</v>
          </cell>
          <cell r="K99" t="str">
            <v>无</v>
          </cell>
          <cell r="L99" t="str">
            <v>连江县路港工程开发公司</v>
          </cell>
          <cell r="M99" t="str">
            <v>连江县</v>
          </cell>
          <cell r="N99" t="str">
            <v>在建</v>
          </cell>
          <cell r="O99" t="str">
            <v>新申报在建</v>
          </cell>
        </row>
        <row r="100">
          <cell r="B100" t="str">
            <v>福银高速公路闽侯沙堤互通</v>
          </cell>
          <cell r="C100" t="str">
            <v>交通</v>
          </cell>
          <cell r="D100" t="str">
            <v>闽侯县</v>
          </cell>
          <cell r="E100" t="str">
            <v>主线设计行车速度80公里／小时，匝道设计行车速度40公里／小时，4条匝道计长3.6公里，设收费站一个</v>
          </cell>
          <cell r="F100" t="str">
            <v>2017-2018</v>
          </cell>
          <cell r="G100">
            <v>30000</v>
          </cell>
          <cell r="H100">
            <v>20000</v>
          </cell>
          <cell r="I100" t="str">
            <v>一季度完成招投标，桩基施工；二季度完成匝道桩基的50%、预制梁的30%及房建工程基础施工；三季度完成匝道桩基、预制梁工程量的80%、墩台工程量的50%、房建工程量的50%；四季度完成墩台及预制梁、预制梁吊装工程量50%、房建工程量的80%。</v>
          </cell>
          <cell r="J100">
            <v>3</v>
          </cell>
          <cell r="K100" t="str">
            <v>无</v>
          </cell>
          <cell r="L100" t="str">
            <v>福州交通建设集团有限公司</v>
          </cell>
          <cell r="M100" t="str">
            <v>闽侯县</v>
          </cell>
          <cell r="N100" t="str">
            <v>在建</v>
          </cell>
          <cell r="O100" t="str">
            <v>新申报在建</v>
          </cell>
        </row>
        <row r="101">
          <cell r="B101" t="str">
            <v>福建省普通国省干线公路横五线闽清渡口至云龙段</v>
          </cell>
          <cell r="C101" t="str">
            <v>交通</v>
          </cell>
          <cell r="D101" t="str">
            <v>闽清县</v>
          </cell>
          <cell r="E101" t="str">
            <v>路线长9.804公里，其中大桥316m，隧道1918.5m，公路等级一级，双向四车道，设计时速60km/h。</v>
          </cell>
          <cell r="F101" t="str">
            <v>2015-2018</v>
          </cell>
          <cell r="G101">
            <v>55000</v>
          </cell>
          <cell r="H101">
            <v>12000</v>
          </cell>
          <cell r="I101" t="str">
            <v>一季度基本完成征迁、军用光缆迁移等工作,路基工程、涵洞工程、排水及防护工程完成45%，郑宅隔隧道完成50%，三际坂大桥完成20%，完成投资2600万元。二季度全面完成征迁三杆、军用光缆迁移等工作,路基工程、涵洞工程、排水及防护工程完成55%,郑宅隔隧道完成65%，三际坂大桥完成40%。三季度路基工程、涵洞工程、排水及防护工程完成73%，郑宅隔隧道完成85%，三际坂大桥完成70%。四季度路基工程、涵洞工程、排水及防护工程完成93%，郑宅隔隧道贯通，三际坂大桥建成。</v>
          </cell>
          <cell r="J101" t="str">
            <v>无</v>
          </cell>
          <cell r="K101" t="str">
            <v>无</v>
          </cell>
          <cell r="L101" t="str">
            <v>闽清县交通建设发展有限公司</v>
          </cell>
          <cell r="M101" t="str">
            <v>闽清县</v>
          </cell>
          <cell r="N101" t="str">
            <v>在建</v>
          </cell>
          <cell r="O101" t="str">
            <v>新申报在建</v>
          </cell>
        </row>
        <row r="102">
          <cell r="B102" t="str">
            <v>福州尤溪洲大桥北桥头互通立交改造工程</v>
          </cell>
          <cell r="C102" t="str">
            <v>城乡建设与生态环保</v>
          </cell>
          <cell r="D102" t="str">
            <v>台江区</v>
          </cell>
          <cell r="E102" t="str">
            <v>北桥头改造增设两条左转机动车匝道，增设三座非机动车与人行桥互通天桥。立交改造占地5.2公顷，道路改造面积约38460平方米，桥梁面积为14716平方米，绿化面积为30895平方米。工程内容包括道路、桥梁、交通、给排水、照明电力、景观绿化等</v>
          </cell>
          <cell r="F102" t="str">
            <v>2017-2018</v>
          </cell>
          <cell r="G102">
            <v>25423</v>
          </cell>
          <cell r="H102">
            <v>25000</v>
          </cell>
          <cell r="I102" t="str">
            <v>"第一季度：基本完成111根桩基施工； 第二季度：完成下部结构、50%钢箱梁预制； 第三季度：完成全部匝道现浇预应力箱梁、非机动及人行天桥、剩余钢箱梁预制。 第四季度：完成匝道拼装，桥面系施工，实现通车。"</v>
          </cell>
          <cell r="J102">
            <v>3</v>
          </cell>
          <cell r="K102" t="str">
            <v>无</v>
          </cell>
          <cell r="L102" t="str">
            <v>市城乡建设发展总公司</v>
          </cell>
          <cell r="M102" t="str">
            <v>市建委</v>
          </cell>
          <cell r="N102" t="str">
            <v>在建</v>
          </cell>
          <cell r="O102" t="str">
            <v>新申报在建</v>
          </cell>
        </row>
        <row r="103">
          <cell r="B103" t="str">
            <v>三江路延伸段</v>
          </cell>
          <cell r="C103" t="str">
            <v>城乡建设与生态环保</v>
          </cell>
          <cell r="D103" t="str">
            <v>仓山区</v>
          </cell>
          <cell r="E103" t="str">
            <v>道路全长1105米，红线宽度50米。</v>
          </cell>
          <cell r="F103" t="str">
            <v>2016-2018</v>
          </cell>
          <cell r="G103">
            <v>14508</v>
          </cell>
          <cell r="H103">
            <v>5000</v>
          </cell>
          <cell r="I103" t="str">
            <v>一季度拆迁交地完成； 二季度完成管线至80%，路基至50%，三季度路基、排水完成，桥梁主体结构完成；四季度主车道贯通。</v>
          </cell>
          <cell r="J103" t="str">
            <v>无</v>
          </cell>
          <cell r="K103" t="str">
            <v>无</v>
          </cell>
          <cell r="L103" t="str">
            <v>福州市市政建设开发有限公司</v>
          </cell>
          <cell r="M103" t="str">
            <v>市建委</v>
          </cell>
          <cell r="N103" t="str">
            <v>在建</v>
          </cell>
          <cell r="O103" t="str">
            <v>新申报在建</v>
          </cell>
        </row>
        <row r="104">
          <cell r="B104" t="str">
            <v>南台大道南段道路工程</v>
          </cell>
          <cell r="C104" t="str">
            <v>城乡建设与生态环保</v>
          </cell>
          <cell r="D104" t="str">
            <v>仓山区</v>
          </cell>
          <cell r="E104" t="str">
            <v>南台大道南段工程全长约2.9公里，工程建安总投资约6.4亿元。项目主要包含南二环北园互通、战备路下穿车行地道、北园山体石方开挖及两个人行地道、两个小桥工程。道路等级为快速路</v>
          </cell>
          <cell r="F104" t="str">
            <v>2015-2018</v>
          </cell>
          <cell r="G104">
            <v>225209</v>
          </cell>
          <cell r="H104">
            <v>80000</v>
          </cell>
          <cell r="I104" t="str">
            <v>第一季度：完成补征地拆迁扫尾、部队营房交地问题，桩基完成60%，北园山体土方完成60%； 第二季度：南二环北园立交桩基完成100%（274根），北园山体完成100%（15万方）开挖； 第三季度：完成南二环立交及高架桥箱梁浇筑，战备路车行地道、两个人行地道结构完成，路面稳定层完成60%； 第四季度：南二环北园立交、高架桥沥青路面完成，地面辅道、主路全线贯通。</v>
          </cell>
          <cell r="J104" t="str">
            <v>无</v>
          </cell>
          <cell r="K104" t="str">
            <v>无</v>
          </cell>
          <cell r="L104" t="str">
            <v>市城乡建设发展总公司</v>
          </cell>
          <cell r="M104" t="str">
            <v>市建委</v>
          </cell>
          <cell r="N104" t="str">
            <v>在建</v>
          </cell>
          <cell r="O104" t="str">
            <v>新申报在建</v>
          </cell>
        </row>
        <row r="105">
          <cell r="B105" t="str">
            <v>双湖新城北侧规划路（北园路）道路工程</v>
          </cell>
          <cell r="C105" t="str">
            <v>城乡建设与生态环保</v>
          </cell>
          <cell r="D105" t="str">
            <v>仓山区</v>
          </cell>
          <cell r="E105" t="str">
            <v>二环南路—南台大道北段3145*48,双湖新城北侧规划路—二环南路243*40。城市主干道</v>
          </cell>
          <cell r="F105" t="str">
            <v>2016-2018</v>
          </cell>
          <cell r="G105">
            <v>60690</v>
          </cell>
          <cell r="H105">
            <v>11000</v>
          </cell>
          <cell r="I105" t="str">
            <v>"第一季度拆迁交地完成，完成管道30%，桥梁完成40%； 第二季度完成路基30%，管道至70%，桥梁完成至80%； 第三季度管线完成100%, 路基完成70%；桥梁完成100%； 第四季度完成路基至95%。</v>
          </cell>
          <cell r="J105" t="str">
            <v>无</v>
          </cell>
          <cell r="K105" t="str">
            <v>无</v>
          </cell>
          <cell r="L105" t="str">
            <v>福州市市政建设开发有限公司</v>
          </cell>
          <cell r="M105" t="str">
            <v>市建委</v>
          </cell>
          <cell r="N105" t="str">
            <v>在建</v>
          </cell>
          <cell r="O105" t="str">
            <v>新申报在建</v>
          </cell>
        </row>
        <row r="106">
          <cell r="B106" t="str">
            <v>华林高架跨站东路工程</v>
          </cell>
          <cell r="C106" t="str">
            <v>城乡建设与生态环保</v>
          </cell>
          <cell r="D106" t="str">
            <v>晋安区</v>
          </cell>
          <cell r="E106" t="str">
            <v>改造道路长度736米，宽度为现状二环路两侧建筑边线之间。改建桥梁长度564米，宽度16.5米。</v>
          </cell>
          <cell r="F106" t="str">
            <v>2016-2017</v>
          </cell>
          <cell r="G106">
            <v>15032</v>
          </cell>
          <cell r="H106">
            <v>15000</v>
          </cell>
          <cell r="I106" t="str">
            <v>第一季度完成桩基60%。第二季度完成全部桩基施工，上部结构完成70%。第三季度完成全部上部结构，桥面系完成30%。
第四季度完成桥梁建设、辅路恢复工作，开放交通。</v>
          </cell>
          <cell r="J106" t="str">
            <v>无</v>
          </cell>
          <cell r="K106">
            <v>12</v>
          </cell>
          <cell r="L106" t="str">
            <v>福州市市政建设开发有限公司</v>
          </cell>
          <cell r="M106" t="str">
            <v>市建委</v>
          </cell>
          <cell r="N106" t="str">
            <v>在建</v>
          </cell>
          <cell r="O106" t="str">
            <v>新申报在建</v>
          </cell>
        </row>
        <row r="107">
          <cell r="B107" t="str">
            <v>福州二环五四路口改造工程</v>
          </cell>
          <cell r="C107" t="str">
            <v>城乡建设与生态环保</v>
          </cell>
          <cell r="D107" t="str">
            <v>跨县区</v>
          </cell>
          <cell r="E107" t="str">
            <v>福州市二环五四路口改造工程位于福州市区北侧，西起龙腰高架（二环跨福飞北路高架桥）终点，东至斗门高架桥（二环跨华林路高架桥），南起二环五四路交叉口，北至新店互通</v>
          </cell>
          <cell r="F107" t="str">
            <v>2017-2018</v>
          </cell>
          <cell r="G107">
            <v>32373</v>
          </cell>
          <cell r="H107">
            <v>30000</v>
          </cell>
          <cell r="I107" t="str">
            <v>"第一季度：完成桩基80根施工； 第二季度：完成下部结构； 第三季度：完成全部匝道现浇预应力箱梁； 第四季度：完成匝道拼装，桥面系施工，实现通车。"</v>
          </cell>
          <cell r="J107">
            <v>3</v>
          </cell>
          <cell r="K107" t="str">
            <v>无</v>
          </cell>
          <cell r="L107" t="str">
            <v>市城乡建设发展总公司</v>
          </cell>
          <cell r="M107" t="str">
            <v>市建委</v>
          </cell>
          <cell r="N107" t="str">
            <v>在建</v>
          </cell>
          <cell r="O107" t="str">
            <v>新申报在建</v>
          </cell>
        </row>
        <row r="108">
          <cell r="B108" t="str">
            <v>福清危险废物综合利用处置中心项目</v>
          </cell>
          <cell r="C108" t="str">
            <v>城乡建设与生态环保</v>
          </cell>
          <cell r="D108" t="str">
            <v>福清市</v>
          </cell>
          <cell r="E108" t="str">
            <v>新增建筑面积16032平方米，年处理11.1万吨危险废物,新建生产车间6栋，仓库一间，罐区4个及生产生活配套设施等</v>
          </cell>
          <cell r="F108" t="str">
            <v>2017-2018</v>
          </cell>
          <cell r="G108">
            <v>38000</v>
          </cell>
          <cell r="H108">
            <v>10000</v>
          </cell>
          <cell r="I108" t="str">
            <v>一季度项目开工及基础完工；二季度土建完工；三季度设备安装完成；四季度设备调试运行</v>
          </cell>
          <cell r="J108">
            <v>1</v>
          </cell>
          <cell r="K108" t="str">
            <v>无</v>
          </cell>
          <cell r="L108" t="str">
            <v>福州万泉塑业有限公司</v>
          </cell>
          <cell r="M108" t="str">
            <v>福清市</v>
          </cell>
          <cell r="N108" t="str">
            <v>在建</v>
          </cell>
          <cell r="O108" t="str">
            <v>新申报在建</v>
          </cell>
        </row>
        <row r="109">
          <cell r="B109" t="str">
            <v>长乐新密机电汽车零配件全自动加工生产线项目</v>
          </cell>
          <cell r="C109" t="str">
            <v>工业</v>
          </cell>
          <cell r="D109" t="str">
            <v>长乐市</v>
          </cell>
          <cell r="E109" t="str">
            <v>建筑面积0.53万平方米，建成一幢厂房并配套相应的基础设施，采用精密加工制造工艺、技术，建成5条全自动化加工生产线；建筑面积1万平方米，购置1条垂直DISA自动造型线、国内配套的DISA自动浇铸系统、抛丸、集尘等主要设备</v>
          </cell>
          <cell r="F109" t="str">
            <v>2017-2018</v>
          </cell>
          <cell r="G109">
            <v>21460</v>
          </cell>
          <cell r="H109">
            <v>5000</v>
          </cell>
          <cell r="I109" t="str">
            <v>二、三季度主体工程施工，四季度技改设备采购。</v>
          </cell>
          <cell r="J109">
            <v>5</v>
          </cell>
          <cell r="K109" t="str">
            <v>无</v>
          </cell>
          <cell r="L109" t="str">
            <v>福州新密机电有限公司</v>
          </cell>
          <cell r="M109" t="str">
            <v>长乐市</v>
          </cell>
          <cell r="N109" t="str">
            <v>在建</v>
          </cell>
          <cell r="O109" t="str">
            <v>新申报在建</v>
          </cell>
        </row>
        <row r="110">
          <cell r="B110" t="str">
            <v>福建三峡海上风电产业园</v>
          </cell>
          <cell r="C110" t="str">
            <v>工业</v>
          </cell>
          <cell r="D110" t="str">
            <v>福清市</v>
          </cell>
          <cell r="E110" t="str">
            <v>年产风电机组、叶片及配套设备150万kW-180万kW，主要建设风电机组厂三家、叶片厂一家、钢构厂一家、配套设备厂二家、科研楼、公寓宿舍楼、堆场及厂区配套设施</v>
          </cell>
          <cell r="F110" t="str">
            <v>2016-2018</v>
          </cell>
          <cell r="G110">
            <v>156222</v>
          </cell>
          <cell r="H110">
            <v>10000</v>
          </cell>
          <cell r="I110" t="str">
            <v>一季度完成前期手续报批；二季度力争开展办公楼等配套设施基础处理施工；开展钢结构厂、叶片厂厂房地基处理施工；三季度力争完成办公楼等配套设施主体结构建设的20%。四季度力争完成办公楼等配套设施主体结构40%；完成钢结构厂、叶片厂厂房、堆场、管网、道路的建设</v>
          </cell>
          <cell r="J110">
            <v>1</v>
          </cell>
          <cell r="K110">
            <v>12</v>
          </cell>
          <cell r="L110" t="str">
            <v>福建三峡海上风电产业园运营有限公司</v>
          </cell>
          <cell r="M110" t="str">
            <v>福清市</v>
          </cell>
          <cell r="N110" t="str">
            <v>在建</v>
          </cell>
          <cell r="O110" t="str">
            <v>新申报在建</v>
          </cell>
        </row>
        <row r="111">
          <cell r="B111" t="str">
            <v>马尾触控显示屏材料器件二期项目</v>
          </cell>
          <cell r="C111" t="str">
            <v>工业</v>
          </cell>
          <cell r="D111" t="str">
            <v>马尾区</v>
          </cell>
          <cell r="E111" t="str">
            <v>利用现有厂房及配套设施，购置生产、加工设备24台套，建设3条生产线，生产触控显示屏盖板及3D玻璃</v>
          </cell>
          <cell r="F111" t="str">
            <v>2015-2018</v>
          </cell>
          <cell r="G111">
            <v>178000</v>
          </cell>
          <cell r="H111">
            <v>40000</v>
          </cell>
          <cell r="I111" t="str">
            <v>一季度投产一条母板玻璃；二季度完成厂房改造装修；三季度完成生产设备订购；四季度开始设备安装</v>
          </cell>
          <cell r="J111" t="str">
            <v>无</v>
          </cell>
          <cell r="K111" t="str">
            <v>无</v>
          </cell>
          <cell r="L111" t="str">
            <v>科立视材料科技有限公司</v>
          </cell>
          <cell r="M111" t="str">
            <v>马尾区</v>
          </cell>
          <cell r="N111" t="str">
            <v>在建</v>
          </cell>
          <cell r="O111" t="str">
            <v>新申报在建</v>
          </cell>
        </row>
        <row r="112">
          <cell r="B112" t="str">
            <v>冠城瑞闽动力锂电池生产项目</v>
          </cell>
          <cell r="C112" t="str">
            <v>工业</v>
          </cell>
          <cell r="D112" t="str">
            <v>福清市</v>
          </cell>
          <cell r="E112" t="str">
            <v>引进涂布机、辊压机、叠片机等设备4,098台/套，建设动力电池自动化生产线、电池系统组装线，年产新能源汽车动力电池组5.6GWH动力锂离子电池</v>
          </cell>
          <cell r="F112" t="str">
            <v>2016-2019</v>
          </cell>
          <cell r="G112">
            <v>341495</v>
          </cell>
          <cell r="H112">
            <v>20000</v>
          </cell>
          <cell r="I112" t="str">
            <v>一季度厂房改造中和设备预定；二季度设备到货安装调试；三季度试生产；四季度正式投产</v>
          </cell>
          <cell r="J112" t="str">
            <v>无</v>
          </cell>
          <cell r="K112">
            <v>7</v>
          </cell>
          <cell r="L112" t="str">
            <v>福建冠城瑞闽新能源科技有限公司</v>
          </cell>
          <cell r="M112" t="str">
            <v>福清市</v>
          </cell>
          <cell r="N112" t="str">
            <v>在建</v>
          </cell>
          <cell r="O112" t="str">
            <v>新申报在建</v>
          </cell>
        </row>
        <row r="113">
          <cell r="B113" t="str">
            <v>罗源铝材加工基地工程项目</v>
          </cell>
          <cell r="C113" t="str">
            <v>工业</v>
          </cell>
          <cell r="D113" t="str">
            <v>罗源县</v>
          </cell>
          <cell r="E113" t="str">
            <v>总建筑面积52万平方米，一期年产20万平方米单元体幕墙、20万平方米隔热断桥铝合金门窗、2万平方米铝木门窗加工；二期年产10万平方米铝模板、4000吨铝合金结构和8000吨钢结构构件加工和年产12000吨铝合金型材深加工</v>
          </cell>
          <cell r="F113" t="str">
            <v>2014-2017</v>
          </cell>
          <cell r="G113">
            <v>27500</v>
          </cell>
          <cell r="H113">
            <v>8000</v>
          </cell>
          <cell r="I113" t="str">
            <v>一至三季度厂房建设，三至四季度设备到位安装调试产。</v>
          </cell>
          <cell r="J113" t="str">
            <v>无</v>
          </cell>
          <cell r="K113">
            <v>12</v>
          </cell>
          <cell r="L113" t="str">
            <v>福建省南铝铝材有限公司</v>
          </cell>
          <cell r="M113" t="str">
            <v>罗源县</v>
          </cell>
          <cell r="N113" t="str">
            <v>在建</v>
          </cell>
          <cell r="O113" t="str">
            <v>新申报在建</v>
          </cell>
        </row>
        <row r="114">
          <cell r="B114" t="str">
            <v>长乐德诚黄金项目</v>
          </cell>
          <cell r="C114" t="str">
            <v>工业</v>
          </cell>
          <cell r="D114" t="str">
            <v>长乐市</v>
          </cell>
          <cell r="E114" t="str">
            <v>建筑面积21.76万平方米，建设厂房、研发楼、办公楼、宿舍楼等22栋建筑。配套总建筑面积为2.66万平方米的福州德诚珠宝职业培训学校项目</v>
          </cell>
          <cell r="F114" t="str">
            <v>2016-2017</v>
          </cell>
          <cell r="G114">
            <v>138000</v>
          </cell>
          <cell r="H114">
            <v>100000</v>
          </cell>
          <cell r="I114" t="str">
            <v>一至三季度主体工程建设；四季度设备安装并投用，职业培训学校完成土地审批等前期工作</v>
          </cell>
          <cell r="J114" t="str">
            <v>无</v>
          </cell>
          <cell r="K114">
            <v>12</v>
          </cell>
          <cell r="L114" t="str">
            <v>长乐德诚黄金集团有限公司</v>
          </cell>
          <cell r="M114" t="str">
            <v>长乐市</v>
          </cell>
          <cell r="N114" t="str">
            <v>在建</v>
          </cell>
          <cell r="O114" t="str">
            <v>新申报在建</v>
          </cell>
        </row>
        <row r="115">
          <cell r="B115" t="str">
            <v>长乐恒申氨纶锦纶项目</v>
          </cell>
          <cell r="C115" t="str">
            <v>工业</v>
          </cell>
          <cell r="D115" t="str">
            <v>长乐市</v>
          </cell>
          <cell r="E115" t="str">
            <v>引进日本TMT卷绕设备，建设年产8万吨差别化功能性化学纤维生产线及相应的配套设施</v>
          </cell>
          <cell r="F115" t="str">
            <v>2017-2019</v>
          </cell>
          <cell r="G115">
            <v>302000</v>
          </cell>
          <cell r="H115">
            <v>130000</v>
          </cell>
          <cell r="I115" t="str">
            <v>一至三季度一期厂房建设，四季度一期设备安装、调试。</v>
          </cell>
          <cell r="J115">
            <v>5</v>
          </cell>
          <cell r="K115" t="str">
            <v>无</v>
          </cell>
          <cell r="L115" t="str">
            <v>长乐恒申合纤科技有限公司</v>
          </cell>
          <cell r="M115" t="str">
            <v>长乐市</v>
          </cell>
          <cell r="N115" t="str">
            <v>在建</v>
          </cell>
          <cell r="O115" t="str">
            <v>新申报在建</v>
          </cell>
        </row>
        <row r="116">
          <cell r="B116" t="str">
            <v>长乐锦源纺织功能性纱线产品生产线技改建设项目</v>
          </cell>
          <cell r="C116" t="str">
            <v>工业</v>
          </cell>
          <cell r="D116" t="str">
            <v>长乐市</v>
          </cell>
          <cell r="E116" t="str">
            <v>1、改造现有6个车间，以实现技改后这些车间细纱生产设备都能纺制功能性纱线产品；2、改造现有车间细纱设备，实现上机纱管自动整理；3、车间产能及产品品种增加后配套设施建设；4、建设功能性纱线（包芯纱）产品后加工捻线车间及相应仓库；5、捻线车间配置英迈杰并线20台、英迈杰捻线机60台。</v>
          </cell>
          <cell r="F116" t="str">
            <v>2017-2018</v>
          </cell>
          <cell r="G116">
            <v>62000</v>
          </cell>
          <cell r="H116">
            <v>20000</v>
          </cell>
          <cell r="I116" t="str">
            <v>二季度设备采购，三、四季度技改设备安装。</v>
          </cell>
          <cell r="J116">
            <v>5</v>
          </cell>
          <cell r="K116" t="str">
            <v>无</v>
          </cell>
          <cell r="L116" t="str">
            <v>福建省长乐市锦源纺织有限公司</v>
          </cell>
          <cell r="M116" t="str">
            <v>长乐市</v>
          </cell>
          <cell r="N116" t="str">
            <v>在建</v>
          </cell>
          <cell r="O116" t="str">
            <v>新申报在建</v>
          </cell>
        </row>
        <row r="117">
          <cell r="B117" t="str">
            <v>长乐锦江科技聚酰胺纺丝及加弹建设项目</v>
          </cell>
          <cell r="C117" t="str">
            <v>工业</v>
          </cell>
          <cell r="D117" t="str">
            <v>长乐市</v>
          </cell>
          <cell r="E117" t="str">
            <v>总建筑面积3.5万㎡，年产10.6万吨聚酰胺纤维环吹超细化纺丝及加弹项目生产设施及配套</v>
          </cell>
          <cell r="F117" t="str">
            <v>2017-2019</v>
          </cell>
          <cell r="G117">
            <v>91700</v>
          </cell>
          <cell r="H117">
            <v>30000</v>
          </cell>
          <cell r="I117" t="str">
            <v>一至二季度一期技改设备安装，三季度一期技改投产，四季度二期主体工程施工。</v>
          </cell>
          <cell r="J117">
            <v>3</v>
          </cell>
          <cell r="K117" t="str">
            <v>无</v>
          </cell>
          <cell r="L117" t="str">
            <v>福建锦江科技有限公司</v>
          </cell>
          <cell r="M117" t="str">
            <v>长乐市</v>
          </cell>
          <cell r="N117" t="str">
            <v>在建</v>
          </cell>
          <cell r="O117" t="str">
            <v>新申报在建</v>
          </cell>
        </row>
        <row r="118">
          <cell r="B118" t="str">
            <v>长乐万鸿纺织年产5万吨差别化锦纶纤维项目</v>
          </cell>
          <cell r="C118" t="str">
            <v>工业</v>
          </cell>
          <cell r="D118" t="str">
            <v>长乐市</v>
          </cell>
          <cell r="E118" t="str">
            <v>总建筑面积13.12万平方米，配置工艺设备总数108台套，其中进口设备（卷绕机）五台，年产5万吨差别化锦纶纤维</v>
          </cell>
          <cell r="F118" t="str">
            <v>2017-2018</v>
          </cell>
          <cell r="G118">
            <v>63000</v>
          </cell>
          <cell r="H118">
            <v>10000</v>
          </cell>
          <cell r="I118" t="str">
            <v>二至四季度开始主体结构施工，四季度进行设备采购</v>
          </cell>
          <cell r="J118">
            <v>4</v>
          </cell>
          <cell r="K118" t="str">
            <v>无</v>
          </cell>
          <cell r="L118" t="str">
            <v>福建万鸿纺织有限公司</v>
          </cell>
          <cell r="M118" t="str">
            <v>长乐市</v>
          </cell>
          <cell r="N118" t="str">
            <v>在建</v>
          </cell>
          <cell r="O118" t="str">
            <v>新申报在建</v>
          </cell>
        </row>
        <row r="119">
          <cell r="B119" t="str">
            <v>长乐新华源纺织粘胶差别化混纺、精梳棉等项目(四期）</v>
          </cell>
          <cell r="C119" t="str">
            <v>工业</v>
          </cell>
          <cell r="D119" t="str">
            <v>长乐市</v>
          </cell>
          <cell r="E119" t="str">
            <v>总建筑面积6.8万㎡，建设规模为15万锭纱锭，购进当今国内最先进的成套纺纱设备，采用与福建省纤维检验研究所合作共同研制的高附加值紧密纺纺纱先进工艺技术</v>
          </cell>
          <cell r="F119" t="str">
            <v>2017-2018</v>
          </cell>
          <cell r="G119">
            <v>49000</v>
          </cell>
          <cell r="H119">
            <v>20000</v>
          </cell>
          <cell r="I119" t="str">
            <v>二季度设备采购，三、四季度技改设备安装</v>
          </cell>
          <cell r="J119">
            <v>3</v>
          </cell>
          <cell r="K119" t="str">
            <v>无</v>
          </cell>
          <cell r="L119" t="str">
            <v>福建省长乐市新华源纺织有限公司</v>
          </cell>
          <cell r="M119" t="str">
            <v>长乐市</v>
          </cell>
          <cell r="N119" t="str">
            <v>在建</v>
          </cell>
          <cell r="O119" t="str">
            <v>新申报在建</v>
          </cell>
        </row>
        <row r="120">
          <cell r="B120" t="str">
            <v>长乐市长源纺织产业用功能性高技术纺织新材料研发及产业化应用项目</v>
          </cell>
          <cell r="C120" t="str">
            <v>工业</v>
          </cell>
          <cell r="D120" t="str">
            <v>长乐市</v>
          </cell>
          <cell r="E120" t="str">
            <v>建筑面积4.65万平方米，购置智能化全自动意大利络筒机等主要设备，建3条生产线，新增产业用功能性纺织纱线产品1.2万吨生产能力；建筑面积3.08万平方米，购置乌斯特等全套纺织研发检测仪器设备，建设长源纺织国家级企业技术中心</v>
          </cell>
          <cell r="F120" t="str">
            <v>2017-2018</v>
          </cell>
          <cell r="G120">
            <v>57000</v>
          </cell>
          <cell r="H120">
            <v>20000</v>
          </cell>
          <cell r="I120" t="str">
            <v>二至四季度主体结构施工，四季度技改设备采购。</v>
          </cell>
          <cell r="J120">
            <v>4</v>
          </cell>
          <cell r="K120" t="str">
            <v>无</v>
          </cell>
          <cell r="L120" t="str">
            <v>福建省长乐市长源纺织有限公司</v>
          </cell>
          <cell r="M120" t="str">
            <v>长乐市</v>
          </cell>
          <cell r="N120" t="str">
            <v>在建</v>
          </cell>
          <cell r="O120" t="str">
            <v>新申报在建</v>
          </cell>
        </row>
        <row r="121">
          <cell r="B121" t="str">
            <v>福州软件园提升改造项目（福州软件园创业创新新城）</v>
          </cell>
          <cell r="C121" t="str">
            <v>工业</v>
          </cell>
          <cell r="D121" t="str">
            <v>鼓楼区</v>
          </cell>
          <cell r="E121" t="str">
            <v>园区创业创新基础设施环境建设：软件园A区提升改造，总建筑面积17.8万平方米，以及停车场、景观、道路综合整治等子项目；C区软件创客谷项目，总建筑面积2.2万平方米技术改造和综合整治等子项目。配套技术创新支撑平台、创新创业人才服务平台、创客创业服务平台等公共服务平台</v>
          </cell>
          <cell r="F121" t="str">
            <v>2016-2019</v>
          </cell>
          <cell r="G121">
            <v>97600</v>
          </cell>
          <cell r="H121">
            <v>30000</v>
          </cell>
          <cell r="I121" t="str">
            <v>一季度A区一层地下室施工完成。B23外墙景观改造完成；二季度A区三层地下室施工完成，多层3-8号楼主体结构封顶，公园、老虎坑水库改造及停车场建设完成；三季度多层建筑外墙施工完成；四季度高层主体结构封顶</v>
          </cell>
          <cell r="J121" t="str">
            <v>无</v>
          </cell>
          <cell r="K121" t="str">
            <v>无</v>
          </cell>
          <cell r="L121" t="str">
            <v>福州软件园产业基地开发有限公司</v>
          </cell>
          <cell r="M121" t="str">
            <v>鼓楼区</v>
          </cell>
          <cell r="N121" t="str">
            <v>在建</v>
          </cell>
          <cell r="O121" t="str">
            <v>新申报在建</v>
          </cell>
        </row>
        <row r="122">
          <cell r="B122" t="str">
            <v>福州高新区海西高新技术产业园创新园二期</v>
          </cell>
          <cell r="C122" t="str">
            <v>工业</v>
          </cell>
          <cell r="D122" t="str">
            <v>闽侯县</v>
          </cell>
          <cell r="E122" t="str">
            <v>总建筑面积约21万平方米，其中计容面积16.9平方米</v>
          </cell>
          <cell r="F122" t="str">
            <v>2016-2019</v>
          </cell>
          <cell r="G122">
            <v>98493</v>
          </cell>
          <cell r="H122">
            <v>13000</v>
          </cell>
          <cell r="I122" t="str">
            <v>一季度16#-18#楼PRC管桩施工、边坡钢筋网、锚管施工及土方开挖。19#-21#楼三轴搅拌桩施工、SWM工法施工及土方开挖；二季度完成16#-18#地下室顶板正负零。19#-21#地下室施工至地下一层楼板（共2层地下室）；三季度16#-18#楼主体结构施工至地上10层，完成19#-21#地下室顶板正负零；四季度完成16#-18#楼主体结构封顶，19#-21#楼主体结构施工至地上10层</v>
          </cell>
          <cell r="J122" t="str">
            <v>无</v>
          </cell>
          <cell r="K122" t="str">
            <v>无</v>
          </cell>
          <cell r="L122" t="str">
            <v>福州高新区投资控股有限公司</v>
          </cell>
          <cell r="M122" t="str">
            <v>高新区</v>
          </cell>
          <cell r="N122" t="str">
            <v>在建</v>
          </cell>
          <cell r="O122" t="str">
            <v>新申报在建</v>
          </cell>
        </row>
        <row r="123">
          <cell r="B123" t="str">
            <v>闽侯东南商贸物流园项目</v>
          </cell>
          <cell r="C123" t="str">
            <v>服务业</v>
          </cell>
          <cell r="D123" t="str">
            <v>闽侯县</v>
          </cell>
          <cell r="E123" t="str">
            <v>总建筑面积16.5万平方米，主要建设物流仓储、配套酒店、办公、商业及附属设施等</v>
          </cell>
          <cell r="F123" t="str">
            <v>2017-2019</v>
          </cell>
          <cell r="G123">
            <v>92716</v>
          </cell>
          <cell r="H123">
            <v>25000</v>
          </cell>
          <cell r="I123" t="str">
            <v>一季度桩基施工；二季度仓库区基础开挖；三季度仓库区基础完工；四季度仓库区主体结构吊装、装修围护施工完成</v>
          </cell>
          <cell r="J123">
            <v>3</v>
          </cell>
          <cell r="K123" t="str">
            <v>无</v>
          </cell>
          <cell r="L123" t="str">
            <v>福建吴钢建材市场开发有限公司</v>
          </cell>
          <cell r="M123" t="str">
            <v>闽侯县</v>
          </cell>
          <cell r="N123" t="str">
            <v>在建</v>
          </cell>
          <cell r="O123" t="str">
            <v>新申报在建</v>
          </cell>
        </row>
        <row r="124">
          <cell r="B124" t="str">
            <v>连江定海湾山海运动小镇项目</v>
          </cell>
          <cell r="C124" t="str">
            <v>服务业</v>
          </cell>
          <cell r="D124" t="str">
            <v>连江县</v>
          </cell>
          <cell r="E124" t="str">
            <v>建设码头、酒店、小镇配套等定海湾滨海旅游度假休闲区，打造6公里山地长城，运动健康公寓、登山步道、玻璃桥、蹦极等山地极限运动体验区以及山海特色小镇相关配套设施</v>
          </cell>
          <cell r="F124" t="str">
            <v>2017-2022</v>
          </cell>
          <cell r="G124">
            <v>500000</v>
          </cell>
          <cell r="H124">
            <v>20000</v>
          </cell>
          <cell r="I124" t="str">
            <v>一季度进行游客服务中心、海滩线修复建设，一期项目基础处理及二、三期项目工可编制；二季度游客服务中心主体建设；第三季度游客服务中心完成并投入使用；二、三期项目工可完成，并进行土地农转用审批工作</v>
          </cell>
          <cell r="J124">
            <v>3</v>
          </cell>
          <cell r="K124" t="str">
            <v>无</v>
          </cell>
          <cell r="L124" t="str">
            <v>福建定海湾实业有限公司</v>
          </cell>
          <cell r="M124" t="str">
            <v>连江县</v>
          </cell>
          <cell r="N124" t="str">
            <v>在建</v>
          </cell>
          <cell r="O124" t="str">
            <v>新申报在建</v>
          </cell>
        </row>
        <row r="125">
          <cell r="B125" t="str">
            <v>永泰青云山北溪-天池景区建设项目</v>
          </cell>
          <cell r="C125" t="str">
            <v>服务业</v>
          </cell>
          <cell r="D125" t="str">
            <v>永泰县</v>
          </cell>
          <cell r="E125" t="str">
            <v>一期（已完工）主要包括旅游综合服务中心、旅游专用公路、景区入口服务区、天池草场、七彩瀑谷、红河谷、翡翠谷、云中圣境、高山帐篷基地、蛋居酒店、大型购物中心、红河谷漂流、高山风筝嘉年华、演艺广场、通天缆车等生态旅游区域。二期主要包括：①完成云中圣境、云端天池（天池草场）、云间峡谷的提质增效提升改造；②完成草皮酒店、蛋居二期、风情木屋；③完成景区主入口服务中心、天池游客集散服务中心、峡谷主入口旅游集散服务中心开发建设；④完成云海步坪森林旅游休闲度假区、天籁小镇、云上悬崖旅游休闲度假区开发建设；⑤按照5A级旅游景区及国家生态旅游示范区的标准，完善交通、水、电、电信、邮政等配套设施</v>
          </cell>
          <cell r="F125" t="str">
            <v>2016-2020</v>
          </cell>
          <cell r="G125">
            <v>65000</v>
          </cell>
          <cell r="H125">
            <v>5000</v>
          </cell>
          <cell r="I125" t="str">
            <v>一季度完成云瑞天池提升改造项目防护网工程，开工建设步道；二季度云瑞天池提升改造项目步道建设完成50%，开工并完成景区建设50%进度，开工建设景区主入口形象大门改造，扩建云中圣境观景平台项目；三季度全面完成云瑞天池提升改造项目，景区主入口形象大门改造和扩建观景平台项目完成70%进度，完成天池游客集散服务中心项目可研及项目报备手续；四季度全面完成景区主入口形象大门改造和扩建观景平台项目，动工建设天池游客集散服务中心项目</v>
          </cell>
          <cell r="J125" t="str">
            <v>无</v>
          </cell>
          <cell r="K125" t="str">
            <v>无</v>
          </cell>
          <cell r="L125" t="str">
            <v>易达（福建）旅游集团有限公司</v>
          </cell>
          <cell r="M125" t="str">
            <v>永泰县</v>
          </cell>
          <cell r="N125" t="str">
            <v>在建</v>
          </cell>
          <cell r="O125" t="str">
            <v>新申报在建</v>
          </cell>
        </row>
        <row r="126">
          <cell r="B126" t="str">
            <v>农林大学东方学院建设项目(永泰)</v>
          </cell>
          <cell r="C126" t="str">
            <v>社会事业</v>
          </cell>
          <cell r="D126" t="str">
            <v>永泰县</v>
          </cell>
          <cell r="E126" t="str">
            <v>总建筑面积40万平方米，建设综合教学楼、行政办公楼、实训用房、学生宿舍、学生食堂、学生服务中心、科研用房、教师住宅区、礼堂、安保及车辆中心、实验及计算机中心等。</v>
          </cell>
          <cell r="F126" t="str">
            <v>2015-2020</v>
          </cell>
          <cell r="G126">
            <v>110300</v>
          </cell>
          <cell r="H126">
            <v>20000</v>
          </cell>
          <cell r="I126" t="str">
            <v>第一季度一期项目继续施工建设；第二季度一期项目力争全面竣工；第三季度启动二期项目建设；第四季度二期项目动工建设。</v>
          </cell>
          <cell r="J126" t="str">
            <v>无</v>
          </cell>
          <cell r="K126" t="str">
            <v>无</v>
          </cell>
          <cell r="L126" t="str">
            <v>福建农林大学东方学院</v>
          </cell>
          <cell r="M126" t="str">
            <v>永泰县</v>
          </cell>
          <cell r="N126" t="str">
            <v>在建</v>
          </cell>
          <cell r="O126" t="str">
            <v>新申报在建</v>
          </cell>
        </row>
        <row r="127">
          <cell r="B127" t="str">
            <v>海峡文化艺术中心</v>
          </cell>
          <cell r="C127" t="str">
            <v>社会事业</v>
          </cell>
          <cell r="D127" t="str">
            <v>仓山区</v>
          </cell>
          <cell r="E127" t="str">
            <v>总建筑面积约15万平方米。包括歌剧院、音乐厅、多功能戏剧厅、影视中心、艺术博物馆、中央文化大厅和其它配套服务区等</v>
          </cell>
          <cell r="F127" t="str">
            <v>2015-2018</v>
          </cell>
          <cell r="G127">
            <v>317600</v>
          </cell>
          <cell r="H127">
            <v>100000</v>
          </cell>
          <cell r="I127" t="str">
            <v>计划10月完成幕墙和钢结构的施工；12月完成室内装饰施工；12月份完成室外工程的30%.</v>
          </cell>
          <cell r="J127" t="str">
            <v>无</v>
          </cell>
          <cell r="K127" t="str">
            <v>无</v>
          </cell>
          <cell r="L127" t="str">
            <v>福州新区开发投资集团有限公司</v>
          </cell>
          <cell r="M127" t="str">
            <v>新区集团</v>
          </cell>
          <cell r="N127" t="str">
            <v>在建</v>
          </cell>
          <cell r="O127" t="str">
            <v>新申报在建</v>
          </cell>
        </row>
        <row r="128">
          <cell r="B128" t="str">
            <v>琅岐红光湖景观公园</v>
          </cell>
          <cell r="C128" t="str">
            <v>社会事业</v>
          </cell>
          <cell r="D128" t="str">
            <v>马尾区</v>
          </cell>
          <cell r="E128" t="str">
            <v>进行公园景观建设</v>
          </cell>
          <cell r="F128" t="str">
            <v>2016-2018</v>
          </cell>
          <cell r="G128">
            <v>50000</v>
          </cell>
          <cell r="H128">
            <v>20000</v>
          </cell>
          <cell r="I128" t="str">
            <v>一季度路基施工；二季度路面施工及建筑主体施工；三季度景观绿化开始施工；四季度景观绿化开始施工</v>
          </cell>
          <cell r="J128" t="str">
            <v>无</v>
          </cell>
          <cell r="K128" t="str">
            <v>无</v>
          </cell>
          <cell r="L128" t="str">
            <v>琅岐城市建设投资发展有限公司</v>
          </cell>
          <cell r="M128" t="str">
            <v>马尾区</v>
          </cell>
          <cell r="N128" t="str">
            <v>在建</v>
          </cell>
          <cell r="O128" t="str">
            <v>新申报在建</v>
          </cell>
        </row>
        <row r="129">
          <cell r="G129">
            <v>16890414</v>
          </cell>
          <cell r="H129">
            <v>429200</v>
          </cell>
        </row>
        <row r="129">
          <cell r="M129" t="str">
            <v/>
          </cell>
        </row>
        <row r="130">
          <cell r="G130">
            <v>4943440</v>
          </cell>
          <cell r="H130">
            <v>72000</v>
          </cell>
        </row>
        <row r="130">
          <cell r="M130" t="str">
            <v/>
          </cell>
        </row>
        <row r="131">
          <cell r="B131" t="str">
            <v>长乐源嘉轻纺多功能性高端品种纱线项目</v>
          </cell>
          <cell r="C131" t="str">
            <v>工业</v>
          </cell>
          <cell r="D131" t="str">
            <v>长乐市</v>
          </cell>
          <cell r="E131" t="str">
            <v>总建筑面积16.3万平方米，建设年产4.8万吨多功能性纤维综合混纺纱线生产及配套设施</v>
          </cell>
          <cell r="F131" t="str">
            <v>2013-2018</v>
          </cell>
          <cell r="G131">
            <v>95000</v>
          </cell>
          <cell r="H131">
            <v>0</v>
          </cell>
          <cell r="I131" t="str">
            <v>一至四季度开展并完成二期项目各项前期工作，争取年底动工建设。</v>
          </cell>
          <cell r="J131" t="str">
            <v>无</v>
          </cell>
          <cell r="K131" t="str">
            <v>无</v>
          </cell>
          <cell r="L131" t="str">
            <v>福建省长乐市源嘉轻纺有限公司</v>
          </cell>
          <cell r="M131" t="str">
            <v>长乐市</v>
          </cell>
          <cell r="N131" t="str">
            <v>预备</v>
          </cell>
          <cell r="O131" t="str">
            <v>续列</v>
          </cell>
        </row>
        <row r="132">
          <cell r="B132" t="str">
            <v>福州琅岐岛特色海洋经济园围海造地工程</v>
          </cell>
          <cell r="C132" t="str">
            <v>农林水利</v>
          </cell>
          <cell r="D132" t="str">
            <v>马尾区</v>
          </cell>
          <cell r="E132" t="str">
            <v>垦形成陆域面积297.58公顷，填方量约为1800万立方米，含B区防潮工程。新建东侧护岸长3425米，新建排涝水闸1座，净宽15米</v>
          </cell>
          <cell r="F132" t="str">
            <v>2017-2020</v>
          </cell>
          <cell r="G132">
            <v>110000</v>
          </cell>
          <cell r="H132">
            <v>0</v>
          </cell>
          <cell r="I132" t="str">
            <v>一、二季度申请用海前期手续；三季度基础工程立项，四季度争取B区防潮工程开工建设</v>
          </cell>
          <cell r="J132">
            <v>12</v>
          </cell>
          <cell r="K132" t="str">
            <v>无</v>
          </cell>
          <cell r="L132" t="str">
            <v>福州市琅岐城市建设投资发展有限公司</v>
          </cell>
          <cell r="M132" t="str">
            <v>马尾区</v>
          </cell>
          <cell r="N132" t="str">
            <v>预备</v>
          </cell>
          <cell r="O132" t="str">
            <v>续列</v>
          </cell>
        </row>
        <row r="133">
          <cell r="B133" t="str">
            <v>长乐外文武垦区围海造地工程</v>
          </cell>
          <cell r="C133" t="str">
            <v>农林水利</v>
          </cell>
          <cell r="D133" t="str">
            <v>长乐市</v>
          </cell>
          <cell r="E133" t="str">
            <v>形成面积1.6575万亩陆地及滞泄洪区，其中2米高程以上5000亩，2米高程以下11575亩</v>
          </cell>
          <cell r="F133" t="str">
            <v>2016-2020</v>
          </cell>
          <cell r="G133">
            <v>298700</v>
          </cell>
          <cell r="H133">
            <v>0</v>
          </cell>
          <cell r="I133" t="str">
            <v>一季度完成华润·滨海城（外文武垦区）规划修编；二季度完成750亩用海指标的审批；三季度，完成750亩的填海工程；四季度，完成750亩的填海工程</v>
          </cell>
          <cell r="J133" t="str">
            <v>无</v>
          </cell>
          <cell r="K133" t="str">
            <v>无</v>
          </cell>
          <cell r="L133" t="str">
            <v>长乐市外文武垦区开发建设有限公司</v>
          </cell>
          <cell r="M133" t="str">
            <v>长乐市</v>
          </cell>
          <cell r="N133" t="str">
            <v>预备</v>
          </cell>
          <cell r="O133" t="str">
            <v>续列</v>
          </cell>
        </row>
        <row r="134">
          <cell r="B134" t="str">
            <v>福州大学城校区溪源泄洪洞防洪排涝工程</v>
          </cell>
          <cell r="C134" t="str">
            <v>农林水利</v>
          </cell>
          <cell r="D134" t="str">
            <v>闽侯县</v>
          </cell>
          <cell r="E134" t="str">
            <v>新建溪源泄洪洞长约6.9公里，洞径约5.9米，泄流能力为286立方/秒～328立方/秒</v>
          </cell>
          <cell r="F134" t="str">
            <v>2017-2019</v>
          </cell>
          <cell r="G134">
            <v>44000</v>
          </cell>
          <cell r="H134">
            <v>6000</v>
          </cell>
          <cell r="I134" t="str">
            <v>一季度完成施工图设计（土地报批），交叉相邻建筑物安全论证与对接工作；二季度完成预算、财审、招标；三季度动工建设；四季度完成主体工程10%</v>
          </cell>
          <cell r="J134">
            <v>9</v>
          </cell>
          <cell r="K134" t="str">
            <v>无</v>
          </cell>
          <cell r="L134" t="str">
            <v>闽侯县闽江南岸上街防洪堤路建设有限公司</v>
          </cell>
          <cell r="M134" t="str">
            <v>闽侯县</v>
          </cell>
          <cell r="N134" t="str">
            <v>预备</v>
          </cell>
          <cell r="O134" t="str">
            <v>续列</v>
          </cell>
        </row>
        <row r="135">
          <cell r="B135" t="str">
            <v>228国道外文武垦区段至下沙段堤路结合工程</v>
          </cell>
          <cell r="C135" t="str">
            <v>农林水利</v>
          </cell>
          <cell r="D135" t="str">
            <v>长乐市</v>
          </cell>
          <cell r="E135" t="str">
            <v>新建道路总长约5.3公里，为一级公路，设计时速60公里，双向八车道；外文武海堤提级加固改造长4.3公里，设计防潮标准为100年一遇；新建挡潮排涝闸1座，堤防等级为Ⅰ级</v>
          </cell>
          <cell r="F135" t="str">
            <v>2017-2019</v>
          </cell>
          <cell r="G135">
            <v>188000</v>
          </cell>
          <cell r="H135">
            <v>20000</v>
          </cell>
          <cell r="I135" t="str">
            <v>一季度完成初设批复。二季度完成施工图设计、用地、用林等相关报批手续。三季度完成工程沿线属地的征地拆迁。四季度完成项目招投标，项目开工，部分路基工程</v>
          </cell>
          <cell r="J135" t="str">
            <v>无</v>
          </cell>
          <cell r="K135" t="str">
            <v>无</v>
          </cell>
          <cell r="L135" t="str">
            <v>长乐市水利局</v>
          </cell>
          <cell r="M135" t="str">
            <v>长乐市</v>
          </cell>
          <cell r="N135" t="str">
            <v>预备</v>
          </cell>
          <cell r="O135" t="str">
            <v>续列</v>
          </cell>
        </row>
        <row r="136">
          <cell r="B136" t="str">
            <v>长乐炎山至黄石段防洪围堰路堤项目</v>
          </cell>
          <cell r="C136" t="str">
            <v>农林水利</v>
          </cell>
          <cell r="D136" t="str">
            <v>长乐市</v>
          </cell>
          <cell r="E136" t="str">
            <v>围堰填土造地2000亩，建设防洪堤、滨江路路基3公里、水闸、排洪渠2公里</v>
          </cell>
          <cell r="F136" t="str">
            <v>2017-2020</v>
          </cell>
          <cell r="G136">
            <v>100000</v>
          </cell>
          <cell r="H136">
            <v>0</v>
          </cell>
          <cell r="I136" t="str">
            <v>一季度完成工程可行性研究报告批复。二季度：完成用地、用林、环评等相关报批手续，完成初设批复。三季度：完成施工图设计。四季度：完成施工图审查及开展工程沿线征地拆迁工作</v>
          </cell>
          <cell r="J136" t="str">
            <v>无</v>
          </cell>
          <cell r="K136" t="str">
            <v>无</v>
          </cell>
          <cell r="L136" t="str">
            <v>长乐市水利局</v>
          </cell>
          <cell r="M136" t="str">
            <v>长乐市</v>
          </cell>
          <cell r="N136" t="str">
            <v>预备</v>
          </cell>
          <cell r="O136" t="str">
            <v>续列</v>
          </cell>
        </row>
        <row r="137">
          <cell r="B137" t="str">
            <v>228国道长乐段</v>
          </cell>
          <cell r="C137" t="str">
            <v>交通</v>
          </cell>
          <cell r="D137" t="str">
            <v>长乐市</v>
          </cell>
          <cell r="E137" t="str">
            <v>全长24.48公里。其中琅岐大桥至三沙湾段长13.8公里，大鹤至仙岐段长8.48公里，滨江滨海路下沙连接线长2.2公里</v>
          </cell>
          <cell r="F137" t="str">
            <v>2017-2020</v>
          </cell>
          <cell r="G137">
            <v>302800</v>
          </cell>
          <cell r="H137">
            <v>0</v>
          </cell>
          <cell r="I137" t="str">
            <v>一季度完成工可修编，二季度完成立项批复，三季度完成初步设计批复，四季度完成施工图批复</v>
          </cell>
          <cell r="J137" t="str">
            <v>无</v>
          </cell>
          <cell r="K137" t="str">
            <v>无</v>
          </cell>
          <cell r="L137" t="str">
            <v>长乐市交通局</v>
          </cell>
          <cell r="M137" t="str">
            <v>长乐市</v>
          </cell>
          <cell r="N137" t="str">
            <v>预备</v>
          </cell>
          <cell r="O137" t="str">
            <v>续列</v>
          </cell>
        </row>
        <row r="138">
          <cell r="B138" t="str">
            <v>福州港松下区元洪作业区西1#和1-2#泊位</v>
          </cell>
          <cell r="C138" t="str">
            <v>交通</v>
          </cell>
          <cell r="D138" t="str">
            <v>福清市</v>
          </cell>
          <cell r="E138" t="str">
            <v>西1#泊位为5000吨级化工油品泊位，水工结构1万吨级，设年吞吐量160万吨；1#泊位为2万吨级通用泊位，2#泊位为3万吨级通用泊位，设计年吞吐量320万吨</v>
          </cell>
          <cell r="F138" t="str">
            <v>2017-2020</v>
          </cell>
          <cell r="G138">
            <v>63000</v>
          </cell>
          <cell r="H138">
            <v>2000</v>
          </cell>
          <cell r="I138" t="str">
            <v>一、二季度前期报批及征海；三、四季度填海</v>
          </cell>
          <cell r="J138" t="str">
            <v>无</v>
          </cell>
          <cell r="K138" t="str">
            <v>无</v>
          </cell>
          <cell r="L138" t="str">
            <v>福清万业港口有限公司</v>
          </cell>
          <cell r="M138" t="str">
            <v>福清市</v>
          </cell>
          <cell r="N138" t="str">
            <v>预备</v>
          </cell>
          <cell r="O138" t="str">
            <v>续列</v>
          </cell>
        </row>
        <row r="139">
          <cell r="B139" t="str">
            <v>福州松下港区山前作业区16#、17#泊位及配套设施</v>
          </cell>
          <cell r="C139" t="str">
            <v>交通</v>
          </cell>
          <cell r="D139" t="str">
            <v>长乐市</v>
          </cell>
          <cell r="E139" t="str">
            <v>建设16#泊位5万吨级杂货泊位，设计年吞吐量180万吨；17#泊位5万吨散货(兼靠10万吨)泊位，设计年吞吐量200万吨;预留远期800万吨/年吞吐能力</v>
          </cell>
          <cell r="F139" t="str">
            <v>2017-2019</v>
          </cell>
          <cell r="G139">
            <v>98600</v>
          </cell>
          <cell r="H139">
            <v>0</v>
          </cell>
          <cell r="I139" t="str">
            <v>一至三季度开山取石、陆域回填、基槽开挖；四季度陆域回填，开始沉箱预制</v>
          </cell>
          <cell r="J139" t="str">
            <v>无</v>
          </cell>
          <cell r="K139" t="str">
            <v>无</v>
          </cell>
          <cell r="L139" t="str">
            <v>福建鑫海冶金散装码头有限公司</v>
          </cell>
          <cell r="M139" t="str">
            <v>长乐市</v>
          </cell>
          <cell r="N139" t="str">
            <v>预备</v>
          </cell>
          <cell r="O139" t="str">
            <v>续列</v>
          </cell>
        </row>
        <row r="140">
          <cell r="B140" t="str">
            <v>松下港区牛头湾作业区4#泊位</v>
          </cell>
          <cell r="C140" t="str">
            <v>交通</v>
          </cell>
          <cell r="D140" t="str">
            <v>长乐市</v>
          </cell>
          <cell r="E140" t="str">
            <v>建设1个5万吨级（水工结构10万吨）通用泊位及相关配套辅助设施</v>
          </cell>
          <cell r="F140" t="str">
            <v>2017-2020</v>
          </cell>
          <cell r="G140">
            <v>55000</v>
          </cell>
          <cell r="H140">
            <v>0</v>
          </cell>
          <cell r="I140" t="str">
            <v>一、二季度开展立项前期委托工作。三、四季度完成立项、项目用海审批</v>
          </cell>
          <cell r="J140" t="str">
            <v>无</v>
          </cell>
          <cell r="K140" t="str">
            <v>无</v>
          </cell>
          <cell r="L140" t="str">
            <v>福州松下码头有限公司</v>
          </cell>
          <cell r="M140" t="str">
            <v>长乐市</v>
          </cell>
          <cell r="N140" t="str">
            <v>预备</v>
          </cell>
          <cell r="O140" t="str">
            <v>续列</v>
          </cell>
        </row>
        <row r="141">
          <cell r="B141" t="str">
            <v>松下港区牛头湾作业区5～11#泊位后方陆域回填工程</v>
          </cell>
          <cell r="C141" t="str">
            <v>交通</v>
          </cell>
          <cell r="D141" t="str">
            <v>长乐市</v>
          </cell>
          <cell r="E141" t="str">
            <v>填海造地，形成陆域面积约1860亩</v>
          </cell>
          <cell r="F141" t="str">
            <v>2017-2020</v>
          </cell>
          <cell r="G141">
            <v>65000</v>
          </cell>
          <cell r="H141">
            <v>0</v>
          </cell>
          <cell r="I141" t="str">
            <v>一、二季度开展立项前期委托工作。三、四季度完成立项、项目用海审批</v>
          </cell>
          <cell r="J141" t="str">
            <v>无</v>
          </cell>
          <cell r="K141" t="str">
            <v>无</v>
          </cell>
          <cell r="L141" t="str">
            <v>福建上瑞集团有限公司</v>
          </cell>
          <cell r="M141" t="str">
            <v>长乐市</v>
          </cell>
          <cell r="N141" t="str">
            <v>预备</v>
          </cell>
          <cell r="O141" t="str">
            <v>续列</v>
          </cell>
        </row>
        <row r="142">
          <cell r="B142" t="str">
            <v>松下港区防波堤二期</v>
          </cell>
          <cell r="C142" t="str">
            <v>交通</v>
          </cell>
          <cell r="D142" t="str">
            <v>长乐市</v>
          </cell>
          <cell r="E142" t="str">
            <v>新建防波堤总长2160米，堤高14.1米，堤宽21米</v>
          </cell>
          <cell r="F142" t="str">
            <v>2017-2020</v>
          </cell>
          <cell r="G142">
            <v>67600</v>
          </cell>
          <cell r="H142">
            <v>0</v>
          </cell>
          <cell r="I142" t="str">
            <v>一、二季度完成项目施工图设计及预算编制及财审工作；三、四季度完成项目施工、监理招标文件编制及招标工作</v>
          </cell>
          <cell r="J142" t="str">
            <v>无</v>
          </cell>
          <cell r="K142" t="str">
            <v>无</v>
          </cell>
          <cell r="L142" t="str">
            <v>长乐市松下港区开发建设有限公司</v>
          </cell>
          <cell r="M142" t="str">
            <v>长乐市</v>
          </cell>
          <cell r="N142" t="str">
            <v>预备</v>
          </cell>
          <cell r="O142" t="str">
            <v>续列</v>
          </cell>
        </row>
        <row r="143">
          <cell r="B143" t="str">
            <v>福州机场二期扩建工程</v>
          </cell>
          <cell r="C143" t="str">
            <v>交通</v>
          </cell>
          <cell r="D143" t="str">
            <v>跨县区</v>
          </cell>
          <cell r="E143" t="str">
            <v>新建1座航站楼，1条4E级跑道；福州空港飞机维修基地、物流中心及配套填海造地工程</v>
          </cell>
          <cell r="F143" t="str">
            <v>2016-2020</v>
          </cell>
          <cell r="G143">
            <v>1800000</v>
          </cell>
          <cell r="H143">
            <v>18000</v>
          </cell>
          <cell r="I143" t="str">
            <v>福州万翔快递中心工程完成1亿元，第一季度：护岸工程完成17%，护岸地基工程完成8%，扭王块完成14%，场地填土完成14%； 第二季度：护岸工程完成25%，护岸地基工程完成12%，扭王块完成21%，场地填土完成21%；第三季度：护岸工程完成25%，护岸地基工程完成12%，扭王块完成21%，场地填土完成21%；第四季度：护岸工程完成18%，护岸地基工程完成8%，扭王块完成14%，场地填土完成14%。 福州临空经济区仓储基地陆域形成工程完成投资0.8亿元，第一季度：护岸工程完成2%，护岸地基处理完成6%，扭王块完成2%，吹填海砂完成2%；第二季度：护岸工程完成3%，护岸地基处理完成9%，扭王块完成3%，吹填海砂完成3%；第三季度：护岸工程完成3%，护岸地基处理完成9%，扭王块完成3%，吹填海砂完成3%；第四季度：护岸工程完成2%，护岸地基处理完成6%，扭王块完成2%，吹填海砂完成2%</v>
          </cell>
          <cell r="J143" t="str">
            <v>无</v>
          </cell>
          <cell r="K143" t="str">
            <v>无</v>
          </cell>
          <cell r="L143" t="str">
            <v>元翔（福州）国际航空港有限公司</v>
          </cell>
          <cell r="M143" t="str">
            <v>元翔公司</v>
          </cell>
          <cell r="N143" t="str">
            <v>预备</v>
          </cell>
          <cell r="O143" t="str">
            <v>续列</v>
          </cell>
        </row>
        <row r="144">
          <cell r="B144" t="str">
            <v>清华大学福清联合研究院</v>
          </cell>
          <cell r="C144" t="str">
            <v>工业</v>
          </cell>
          <cell r="D144" t="str">
            <v>福清市</v>
          </cell>
          <cell r="E144" t="str">
            <v>建筑面积42.12万平方米，建设创新孵化器、产业加速器、产业助推器、产业保障园四大机器人产业园功能区</v>
          </cell>
          <cell r="F144" t="str">
            <v>2016-2019</v>
          </cell>
          <cell r="G144">
            <v>250000</v>
          </cell>
          <cell r="H144">
            <v>1000</v>
          </cell>
          <cell r="I144" t="str">
            <v>一季度取得用地批复；二、三季度征交地；四季度完成建设方案设计</v>
          </cell>
          <cell r="J144" t="str">
            <v>无</v>
          </cell>
          <cell r="K144" t="str">
            <v>无</v>
          </cell>
          <cell r="L144" t="str">
            <v>祥兴（福建）箱包集团有限公司</v>
          </cell>
          <cell r="M144" t="str">
            <v>福清市</v>
          </cell>
          <cell r="N144" t="str">
            <v>预备</v>
          </cell>
          <cell r="O144" t="str">
            <v>续列</v>
          </cell>
        </row>
        <row r="145">
          <cell r="B145" t="str">
            <v>连江环保类泡沫铝生产项目</v>
          </cell>
          <cell r="C145" t="str">
            <v>工业</v>
          </cell>
          <cell r="D145" t="str">
            <v>连江县</v>
          </cell>
          <cell r="E145" t="str">
            <v>总建筑面积56万平方米，建设8条环保类泡沫铝生产线及研发大楼，综合管理大楼等</v>
          </cell>
          <cell r="F145" t="str">
            <v>2016-2019</v>
          </cell>
          <cell r="G145">
            <v>161000</v>
          </cell>
          <cell r="H145">
            <v>1000</v>
          </cell>
          <cell r="I145" t="str">
            <v>开展项目用林用海用地、码头泊位及限禁建区域调整等的审批工作。</v>
          </cell>
          <cell r="J145" t="str">
            <v>无</v>
          </cell>
          <cell r="K145" t="str">
            <v>无</v>
          </cell>
          <cell r="L145" t="str">
            <v>福建省瑞富新材料科技有限公司</v>
          </cell>
          <cell r="M145" t="str">
            <v>连江县</v>
          </cell>
          <cell r="N145" t="str">
            <v>预备</v>
          </cell>
          <cell r="O145" t="str">
            <v>续列</v>
          </cell>
        </row>
        <row r="146">
          <cell r="B146" t="str">
            <v>长乐唐源纺织二期</v>
          </cell>
          <cell r="C146" t="str">
            <v>工业</v>
          </cell>
          <cell r="D146" t="str">
            <v>长乐市</v>
          </cell>
          <cell r="E146" t="str">
            <v>总建筑面积15万平方米，建设锦纶合纤生产设施及研发中心等配套设施</v>
          </cell>
          <cell r="F146" t="str">
            <v>2017-2019</v>
          </cell>
          <cell r="G146">
            <v>100000</v>
          </cell>
          <cell r="H146">
            <v>0</v>
          </cell>
          <cell r="I146" t="str">
            <v>一至三季度完成施工图设计、交地及各项建设审批手续。四季度争取动工。</v>
          </cell>
          <cell r="J146" t="str">
            <v>无</v>
          </cell>
          <cell r="K146" t="str">
            <v>无</v>
          </cell>
          <cell r="L146" t="str">
            <v>长乐唐源合纤有限公司</v>
          </cell>
          <cell r="M146" t="str">
            <v>长乐市</v>
          </cell>
          <cell r="N146" t="str">
            <v>预备</v>
          </cell>
          <cell r="O146" t="str">
            <v>续列</v>
          </cell>
        </row>
        <row r="147">
          <cell r="B147" t="str">
            <v>长乐恒申高档针织纺织品生产项目</v>
          </cell>
          <cell r="C147" t="str">
            <v>工业</v>
          </cell>
          <cell r="D147" t="str">
            <v>长乐市</v>
          </cell>
          <cell r="E147" t="str">
            <v>总建筑面积48.7万平方米，建设年产7.8万吨高档针织纺织品生产线及相应配套设施</v>
          </cell>
          <cell r="F147" t="str">
            <v>2014-2020</v>
          </cell>
          <cell r="G147">
            <v>200000</v>
          </cell>
          <cell r="H147">
            <v>0</v>
          </cell>
          <cell r="I147" t="str">
            <v>一至三季度完成土地审批及出让工作，四季度完成交地及各项建设审批手续，争取年底动工</v>
          </cell>
          <cell r="J147" t="str">
            <v>无</v>
          </cell>
          <cell r="K147" t="str">
            <v>无</v>
          </cell>
          <cell r="L147" t="str">
            <v>长乐恒申合纤科技有限公司</v>
          </cell>
          <cell r="M147" t="str">
            <v>长乐市</v>
          </cell>
          <cell r="N147" t="str">
            <v>预备</v>
          </cell>
          <cell r="O147" t="str">
            <v>续列</v>
          </cell>
        </row>
        <row r="148">
          <cell r="B148" t="str">
            <v>长乐凯邦锦纶聚酰胺锦纶6切片聚合扩建工程</v>
          </cell>
          <cell r="C148" t="str">
            <v>工业</v>
          </cell>
          <cell r="D148" t="str">
            <v>长乐市</v>
          </cell>
          <cell r="E148" t="str">
            <v>总建筑面积12万平方米，建设7.5万吨聚酰锦纶6切片聚合生产装置及配套</v>
          </cell>
          <cell r="F148" t="str">
            <v>2017-2019</v>
          </cell>
          <cell r="G148">
            <v>52634</v>
          </cell>
          <cell r="H148">
            <v>0</v>
          </cell>
          <cell r="I148" t="str">
            <v>一至四季度争取完成部队换地手续报批及土地审批，并动建。</v>
          </cell>
          <cell r="J148" t="str">
            <v>无</v>
          </cell>
          <cell r="K148" t="str">
            <v>无</v>
          </cell>
          <cell r="L148" t="str">
            <v>福建凯邦锦纶科技有限公司</v>
          </cell>
          <cell r="M148" t="str">
            <v>长乐市</v>
          </cell>
          <cell r="N148" t="str">
            <v>预备</v>
          </cell>
          <cell r="O148" t="str">
            <v>续列</v>
          </cell>
        </row>
        <row r="149">
          <cell r="B149" t="str">
            <v>长乐国创超细旦差别化合纤生产项目</v>
          </cell>
          <cell r="C149" t="str">
            <v>工业</v>
          </cell>
          <cell r="D149" t="str">
            <v>长乐市</v>
          </cell>
          <cell r="E149" t="str">
            <v>年产7万吨锦纶长丝、2万吨DTY长丝和20万吨涤纶丝等</v>
          </cell>
          <cell r="F149" t="str">
            <v>2016-2020</v>
          </cell>
          <cell r="G149">
            <v>300000</v>
          </cell>
          <cell r="H149">
            <v>0</v>
          </cell>
          <cell r="I149" t="str">
            <v>一至三季度办理施工图设计、交地及各项建设审批手续。四季度完成前期工作。</v>
          </cell>
          <cell r="J149" t="str">
            <v>无</v>
          </cell>
          <cell r="K149" t="str">
            <v>无</v>
          </cell>
          <cell r="L149" t="str">
            <v>福建国创合纤科技有限公司</v>
          </cell>
          <cell r="M149" t="str">
            <v>长乐市</v>
          </cell>
          <cell r="N149" t="str">
            <v>预备</v>
          </cell>
          <cell r="O149" t="str">
            <v>续列</v>
          </cell>
        </row>
        <row r="150">
          <cell r="B150" t="str">
            <v>连江宏东远洋渔业产业项目</v>
          </cell>
          <cell r="C150" t="str">
            <v>工业</v>
          </cell>
          <cell r="D150" t="str">
            <v>连江县</v>
          </cell>
          <cell r="E150" t="str">
            <v>总建筑面积40万平方米，建设船舶配件及渔需物资制造、冷链物流、水产品精深加工、海洋生物制药生产线及配套等</v>
          </cell>
          <cell r="F150" t="str">
            <v>2014-2020</v>
          </cell>
          <cell r="G150">
            <v>100000</v>
          </cell>
          <cell r="H150">
            <v>1000</v>
          </cell>
          <cell r="I150" t="str">
            <v>完成项目林地、土地农转用、一期土地征用、一期项目规划审批、工程设计、三通一平等项目前期手续报批及动工前相关准备工作。</v>
          </cell>
          <cell r="J150" t="str">
            <v>无</v>
          </cell>
          <cell r="K150" t="str">
            <v>无</v>
          </cell>
          <cell r="L150" t="str">
            <v>福州宏东远洋渔业有限公司</v>
          </cell>
          <cell r="M150" t="str">
            <v>连江县</v>
          </cell>
          <cell r="N150" t="str">
            <v>预备</v>
          </cell>
          <cell r="O150" t="str">
            <v>续列</v>
          </cell>
        </row>
        <row r="151">
          <cell r="B151" t="str">
            <v>福清奋安铝业项目</v>
          </cell>
          <cell r="C151" t="str">
            <v>工业</v>
          </cell>
          <cell r="D151" t="str">
            <v>福清市</v>
          </cell>
          <cell r="E151" t="str">
            <v>铝合金门窗、精加工出口铝型材：总建筑物面积4.29万平方米，新建仓库和钢结构生产车间及其他配套设备，购置4套全自动高新生产线等，年产铝合金门窗、精加工出口铝型材2.5万吨；高性能系统门窗及智能系统门窗：总建筑物面积3.78万平方米，新建钢结构生产车间及其他配套设施，购置3套高效数控全自动角码锯等设备，年产高性能系统门窗及智能系统门窗19万平方米</v>
          </cell>
          <cell r="F151" t="str">
            <v>2017-2018</v>
          </cell>
          <cell r="G151">
            <v>53000</v>
          </cell>
          <cell r="H151">
            <v>10000</v>
          </cell>
          <cell r="I151" t="str">
            <v>年产铝合金门窗、精加工出口铝型材2.5万吨项目：三季度土建开工。 年产高性能系统门窗及智能系统门窗19万平方米项目：设备购买等，三季度土建施工</v>
          </cell>
          <cell r="J151">
            <v>7</v>
          </cell>
          <cell r="K151" t="str">
            <v>无</v>
          </cell>
          <cell r="L151" t="str">
            <v>福建奋安铝业有限公司、福建奋安智能门窗系统有限公司</v>
          </cell>
          <cell r="M151" t="str">
            <v>福清市</v>
          </cell>
          <cell r="N151" t="str">
            <v>预备</v>
          </cell>
          <cell r="O151" t="str">
            <v>续列</v>
          </cell>
        </row>
        <row r="152">
          <cell r="B152" t="str">
            <v>福清闽台电子商务与现代物流园项目</v>
          </cell>
          <cell r="C152" t="str">
            <v>服务业</v>
          </cell>
          <cell r="D152" t="str">
            <v>福清市</v>
          </cell>
          <cell r="E152" t="str">
            <v>总建筑面积63.61万平方米，建设物流运营区、物流展示区、物流加工区、物流信息和科研中心、电子商务区、台湾城、管理服务中心、总部大厦及配套设施等</v>
          </cell>
          <cell r="F152" t="str">
            <v>2014-2017</v>
          </cell>
          <cell r="G152">
            <v>256000</v>
          </cell>
          <cell r="H152">
            <v>5000</v>
          </cell>
          <cell r="I152" t="str">
            <v>一季度完成地下室施工；二季度完成钢构仓库施工完成，宿舍、砼结构仓库桩基施工；三季度宿舍、砼结构仓库主体完成；四季度办公楼主体竣工</v>
          </cell>
          <cell r="J152" t="str">
            <v>无</v>
          </cell>
          <cell r="K152" t="str">
            <v>无</v>
          </cell>
          <cell r="L152" t="str">
            <v>福建盛荣物流发展有限公司</v>
          </cell>
          <cell r="M152" t="str">
            <v>福清市</v>
          </cell>
          <cell r="N152" t="str">
            <v>预备</v>
          </cell>
          <cell r="O152" t="str">
            <v>续列</v>
          </cell>
        </row>
        <row r="153">
          <cell r="B153" t="str">
            <v>福清公路港</v>
          </cell>
          <cell r="C153" t="str">
            <v>服务业</v>
          </cell>
          <cell r="D153" t="str">
            <v>福清市</v>
          </cell>
          <cell r="E153" t="str">
            <v>总建筑面积18.5万平方米，建设快递物流区、仓储中心、城市配送中心、车辆维修中心、甩挂运输中心、管理服务中心、信息交易中心及配套生活区等</v>
          </cell>
          <cell r="F153" t="str">
            <v>2014-2019</v>
          </cell>
          <cell r="G153">
            <v>53000</v>
          </cell>
          <cell r="H153">
            <v>3000</v>
          </cell>
          <cell r="I153" t="str">
            <v>一季度主体工程动建;二季度完成快递专区和零担专线区建设；三季度相关合作企业入驻园区；四季度园区正式营业</v>
          </cell>
          <cell r="J153" t="str">
            <v>无</v>
          </cell>
          <cell r="K153" t="str">
            <v>无</v>
          </cell>
          <cell r="L153" t="str">
            <v>福建星泰安物流有限公司</v>
          </cell>
          <cell r="M153" t="str">
            <v>福清市</v>
          </cell>
          <cell r="N153" t="str">
            <v>预备</v>
          </cell>
          <cell r="O153" t="str">
            <v>续列</v>
          </cell>
        </row>
        <row r="154">
          <cell r="B154" t="str">
            <v>长乐翔福物流园区国际电商产业基地</v>
          </cell>
          <cell r="C154" t="str">
            <v>服务业</v>
          </cell>
          <cell r="D154" t="str">
            <v>长乐市</v>
          </cell>
          <cell r="E154" t="str">
            <v>总建筑面积12.2万平方米，建设集仓储物流、电商办公、电商服务、物流展销等为一体的国际电商产业基地</v>
          </cell>
          <cell r="F154" t="str">
            <v>2016-2018</v>
          </cell>
          <cell r="G154">
            <v>80000</v>
          </cell>
          <cell r="H154">
            <v>0</v>
          </cell>
          <cell r="I154" t="str">
            <v>一至三季度开展并争取完成基本农田调整、土地审批等工作；四季度完成建设审批手续并动工</v>
          </cell>
          <cell r="J154" t="str">
            <v>无</v>
          </cell>
          <cell r="K154" t="str">
            <v>无</v>
          </cell>
          <cell r="L154" t="str">
            <v>福建翔福物流股份有限公司</v>
          </cell>
          <cell r="M154" t="str">
            <v>长乐市</v>
          </cell>
          <cell r="N154" t="str">
            <v>预备</v>
          </cell>
          <cell r="O154" t="str">
            <v>续列</v>
          </cell>
        </row>
        <row r="155">
          <cell r="B155" t="str">
            <v>福州海西口腔医院及陶行知国际教育交流中心</v>
          </cell>
          <cell r="C155" t="str">
            <v>社会事业</v>
          </cell>
          <cell r="D155" t="str">
            <v>福清市</v>
          </cell>
          <cell r="E155" t="str">
            <v>总建筑面积8.07万平方米，建设陶行知国际交流中心、陶行知国际教育中心、福州海西口腔医院、眼耳鼻喉专科医院、病房综合楼及配套宿舍等</v>
          </cell>
          <cell r="F155" t="str">
            <v>2016-2018</v>
          </cell>
          <cell r="G155">
            <v>50106</v>
          </cell>
          <cell r="H155">
            <v>5000</v>
          </cell>
          <cell r="I155" t="str">
            <v>一季度完成地下室建设；二季度完成医院大楼建设。三季度完成宿舍大楼建设；四季度完成所有大楼建设</v>
          </cell>
          <cell r="J155" t="str">
            <v>无</v>
          </cell>
          <cell r="K155" t="str">
            <v>无</v>
          </cell>
          <cell r="L155" t="str">
            <v>福州海西口腔医院有限公司</v>
          </cell>
          <cell r="M155" t="str">
            <v>福清市</v>
          </cell>
          <cell r="N155" t="str">
            <v>预备</v>
          </cell>
          <cell r="O155" t="str">
            <v>续列</v>
          </cell>
        </row>
        <row r="156">
          <cell r="G156">
            <v>168236</v>
          </cell>
          <cell r="H156">
            <v>6500</v>
          </cell>
        </row>
        <row r="156">
          <cell r="M156" t="str">
            <v/>
          </cell>
        </row>
        <row r="157">
          <cell r="B157" t="str">
            <v>闽江防洪工程福州段（四期）工程</v>
          </cell>
          <cell r="C157" t="str">
            <v>农林水利</v>
          </cell>
          <cell r="D157" t="str">
            <v>闽侯县</v>
          </cell>
          <cell r="E157" t="str">
            <v>总长8.95公里，新（扩）建防洪堤2段，排涝水闸2座及排涝泵站2座、旱闸1座</v>
          </cell>
          <cell r="F157" t="str">
            <v>2017-2020</v>
          </cell>
          <cell r="G157">
            <v>29736</v>
          </cell>
          <cell r="H157">
            <v>2000</v>
          </cell>
          <cell r="I157" t="str">
            <v>一季度完成社稳、移民安置批复；二季度完成工程初设批复；三季度完成工程施工设计；四季度工程招标</v>
          </cell>
          <cell r="J157" t="str">
            <v>无</v>
          </cell>
          <cell r="K157" t="str">
            <v>无</v>
          </cell>
          <cell r="L157" t="str">
            <v>南通镇人民政府</v>
          </cell>
          <cell r="M157" t="str">
            <v>闽侯县</v>
          </cell>
          <cell r="N157" t="str">
            <v>预备</v>
          </cell>
          <cell r="O157" t="str">
            <v>参照转预备</v>
          </cell>
        </row>
        <row r="158">
          <cell r="B158" t="str">
            <v>连江通港大道改扩建工程（厦松隧道及连接线段）</v>
          </cell>
          <cell r="C158" t="str">
            <v>交通</v>
          </cell>
          <cell r="D158" t="str">
            <v>连江县</v>
          </cell>
          <cell r="E158" t="str">
            <v>西起通港大道三期，东至规划路，路线全长4.14公里，其中车行隧道长约2.96公里、管廊隧道长度约为3.483公里；红线宽22米。双向两车道，设计时速40公里</v>
          </cell>
          <cell r="F158" t="str">
            <v>2017-2020</v>
          </cell>
          <cell r="G158">
            <v>32152</v>
          </cell>
          <cell r="H158">
            <v>1000</v>
          </cell>
          <cell r="I158" t="str">
            <v>一、二季度完成用地、用林及项目立项审批等前期工作；三、四季进行项目设计、勘察、预算、审计等工作</v>
          </cell>
          <cell r="J158" t="str">
            <v>无</v>
          </cell>
          <cell r="K158" t="str">
            <v>无</v>
          </cell>
          <cell r="L158" t="str">
            <v>连江可门港建设发展有限公司</v>
          </cell>
          <cell r="M158" t="str">
            <v>连江县</v>
          </cell>
          <cell r="N158" t="str">
            <v>预备</v>
          </cell>
          <cell r="O158" t="str">
            <v>参照转预备</v>
          </cell>
        </row>
        <row r="159">
          <cell r="B159" t="str">
            <v>连江县可门经济开发区污水处理厂尾水排海工程</v>
          </cell>
          <cell r="C159" t="str">
            <v>城乡建设与生态环保</v>
          </cell>
          <cell r="D159" t="str">
            <v>连江县</v>
          </cell>
          <cell r="E159" t="str">
            <v>污水处理项目：日处理污水18万吨；①集污部分工程：DN300~DN1800 HDPE污水管54.604km；5.0万m3/d规模中途提升泵站一座；②排污部分工程：调节池1座；4万m3/d规模排海泵站1座；DN1000陆上管13425m； ③隧道5.2km及连接线工程；④过渡期尾水排放管道</v>
          </cell>
          <cell r="F159" t="str">
            <v>2018-2020</v>
          </cell>
          <cell r="G159">
            <v>26348</v>
          </cell>
          <cell r="H159">
            <v>3000</v>
          </cell>
          <cell r="I159" t="str">
            <v>一、二季度完成前期用海、项目环评等工作；三、四季进行项目设计、勘察、预算、审计等工作。</v>
          </cell>
          <cell r="J159" t="str">
            <v>无</v>
          </cell>
          <cell r="K159" t="str">
            <v>无</v>
          </cell>
          <cell r="L159" t="str">
            <v>连江可门港建设发展有限公司</v>
          </cell>
          <cell r="M159" t="str">
            <v>连江县</v>
          </cell>
          <cell r="N159" t="str">
            <v>预备</v>
          </cell>
          <cell r="O159" t="str">
            <v>参照转预备</v>
          </cell>
        </row>
        <row r="160">
          <cell r="B160" t="str">
            <v>10万吨废润滑油还原提纯基础油及调和生产5万吨润滑油项目</v>
          </cell>
          <cell r="C160" t="str">
            <v>工业</v>
          </cell>
          <cell r="D160" t="str">
            <v>连江县</v>
          </cell>
          <cell r="E160" t="str">
            <v>建设一条年处理10万吨废润滑油还原提纯基础油生产线及调和生产5万吨润滑油，配套相关环保设施，以及建设厂房和办公楼等</v>
          </cell>
          <cell r="F160" t="str">
            <v>2017-2019</v>
          </cell>
          <cell r="G160">
            <v>80000</v>
          </cell>
          <cell r="H160">
            <v>500</v>
          </cell>
          <cell r="I160" t="str">
            <v>一季度进行项目勘察、总评；二、三季度进行环评、初步设计、施工图设计，软基处理；四季度进场施工</v>
          </cell>
          <cell r="J160">
            <v>12</v>
          </cell>
          <cell r="K160" t="str">
            <v>无</v>
          </cell>
          <cell r="L160" t="str">
            <v>福建金榕能源科技开发有限公司</v>
          </cell>
          <cell r="M160" t="str">
            <v>连江县</v>
          </cell>
          <cell r="N160" t="str">
            <v>预备</v>
          </cell>
          <cell r="O160" t="str">
            <v>参照转预备</v>
          </cell>
        </row>
        <row r="161">
          <cell r="G161">
            <v>11778738</v>
          </cell>
          <cell r="H161">
            <v>350700</v>
          </cell>
        </row>
        <row r="161">
          <cell r="M161" t="str">
            <v/>
          </cell>
        </row>
        <row r="162">
          <cell r="B162" t="str">
            <v>福州地区大学新校区旗山湖工程</v>
          </cell>
          <cell r="C162" t="str">
            <v>农林水利</v>
          </cell>
          <cell r="D162" t="str">
            <v>闽侯县</v>
          </cell>
          <cell r="E162" t="str">
            <v>湖体开挖工程约835亩，环湖护岸工程约7.92公里，新建一座2孔节制水闸总净宽80米，生态景观及喷泉工程等内容</v>
          </cell>
          <cell r="F162" t="str">
            <v>2017-2021</v>
          </cell>
          <cell r="G162">
            <v>170000</v>
          </cell>
          <cell r="H162">
            <v>3000</v>
          </cell>
          <cell r="I162" t="str">
            <v>一季度完成可行性研究编制、总平规划方案、建设方案设计以及测量和地质勘察工作；二季度完成初步设计及概算、施工图设计，完成施工招标及征迁交地工作；三季度开工建设；四季度轮船港上段开挖及节制闸工程施工</v>
          </cell>
          <cell r="J162">
            <v>9</v>
          </cell>
          <cell r="K162" t="str">
            <v>无</v>
          </cell>
          <cell r="L162" t="str">
            <v>闽江下游防洪堤闽侯县管理处</v>
          </cell>
          <cell r="M162" t="str">
            <v>闽侯县</v>
          </cell>
          <cell r="N162" t="str">
            <v>预备</v>
          </cell>
          <cell r="O162" t="str">
            <v>新申报预备</v>
          </cell>
        </row>
        <row r="163">
          <cell r="B163" t="str">
            <v>闽江下游南港南岸防洪（五期）</v>
          </cell>
          <cell r="C163" t="str">
            <v>农林水利</v>
          </cell>
          <cell r="D163" t="str">
            <v>闽侯县</v>
          </cell>
          <cell r="E163" t="str">
            <v>新建和加固防洪堤、护岸长34.129公里，淘江清淤17.07公里</v>
          </cell>
          <cell r="F163" t="str">
            <v>2018-2020</v>
          </cell>
          <cell r="G163">
            <v>79300</v>
          </cell>
          <cell r="H163">
            <v>10000</v>
          </cell>
          <cell r="I163" t="str">
            <v>一季度初步设计及审查；二季度施工图设计；三季度造价预算审查；四季度施工招投标</v>
          </cell>
          <cell r="J163" t="str">
            <v>无</v>
          </cell>
          <cell r="K163" t="str">
            <v>无</v>
          </cell>
          <cell r="L163" t="str">
            <v>福州青口投资区开发建设有限公司</v>
          </cell>
          <cell r="M163" t="str">
            <v>闽侯县</v>
          </cell>
          <cell r="N163" t="str">
            <v>预备</v>
          </cell>
          <cell r="O163" t="str">
            <v>新申报预备</v>
          </cell>
        </row>
        <row r="164">
          <cell r="B164" t="str">
            <v>罗源县昌西（曹垅）水库工程</v>
          </cell>
          <cell r="C164" t="str">
            <v>农林水利</v>
          </cell>
          <cell r="D164" t="str">
            <v>罗源县</v>
          </cell>
          <cell r="E164" t="str">
            <v>总库容1191万m3，兴利库容1032万m3，日供水4.3万吨</v>
          </cell>
          <cell r="F164" t="str">
            <v>2017-2020</v>
          </cell>
          <cell r="G164">
            <v>66900</v>
          </cell>
          <cell r="H164">
            <v>6000</v>
          </cell>
          <cell r="I164" t="str">
            <v>一至三季度开展用地、规划、水保、环评、移民安置、工可、初设、招标等前期筹建工作，四季度开工，进行大坝基础施工</v>
          </cell>
          <cell r="J164">
            <v>10</v>
          </cell>
          <cell r="K164" t="str">
            <v>无</v>
          </cell>
          <cell r="L164" t="str">
            <v>罗源湾开发区水电建设公司</v>
          </cell>
          <cell r="M164" t="str">
            <v>罗源县</v>
          </cell>
          <cell r="N164" t="str">
            <v>预备</v>
          </cell>
          <cell r="O164" t="str">
            <v>新申报预备</v>
          </cell>
        </row>
        <row r="165">
          <cell r="B165" t="str">
            <v>南科渔业产业工厂化养殖加工生产基地项目</v>
          </cell>
          <cell r="C165" t="str">
            <v>农林水利</v>
          </cell>
          <cell r="D165" t="str">
            <v>连江县</v>
          </cell>
          <cell r="E165" t="str">
            <v>总建设面积63.13万平方米，建设包括养殖厂、加工厂、饲料厂、科研展示大楼、管理交易中心、文体活动中心。建设成封闭式智能化循环水养殖、加工、饲料生产、交易、科研管理等现代农业高科技产业化基地</v>
          </cell>
          <cell r="F165" t="str">
            <v>2017-2020</v>
          </cell>
          <cell r="G165">
            <v>140000</v>
          </cell>
          <cell r="H165">
            <v>10000</v>
          </cell>
          <cell r="I165" t="str">
            <v>第一、二季度完成项目备案及土地证办理等前期报批手续；第三、四季度完成土方平整、三通一平、厂房基础建设</v>
          </cell>
          <cell r="J165">
            <v>12</v>
          </cell>
          <cell r="K165" t="str">
            <v>无</v>
          </cell>
          <cell r="L165" t="str">
            <v>福建南科渔业有限公司</v>
          </cell>
          <cell r="M165" t="str">
            <v>连江县</v>
          </cell>
          <cell r="N165" t="str">
            <v>预备</v>
          </cell>
          <cell r="O165" t="str">
            <v>新申报预备</v>
          </cell>
        </row>
        <row r="166">
          <cell r="B166" t="str">
            <v>连江县苔菉中心渔港</v>
          </cell>
          <cell r="C166" t="str">
            <v>农林水利</v>
          </cell>
          <cell r="D166" t="str">
            <v>连江县</v>
          </cell>
          <cell r="E166" t="str">
            <v>苔菉中心渔港工程设计卸港量为10万吨。工程拟建防波堤1375米，其中东防波堤1125米，西防波堤250米；码头380米，其中东防波堤内侧建设码头260米，设5个600HP泊位，西防波堤内侧建设码头120米，设1个1000t级执法船泊位及1个300t级执法船泊位；接港道路650米；港内炸礁2345平方米；陆域总面积20.7万平方米，其中东防波堤后方开山平整形成陆域面积8.2万平方米，西防波堤根部预留渔港发展用地0.6万平方米，利用渔港现有配套陆域面积11.9万平方米；渔港执法办证中心建设面积1000平方米；港内形成水域面积57.8万平方米；水电设施、通讯、导航等其他配套项目</v>
          </cell>
          <cell r="F166" t="str">
            <v>2017-2020</v>
          </cell>
          <cell r="G166">
            <v>34391</v>
          </cell>
          <cell r="H166">
            <v>7000</v>
          </cell>
          <cell r="I166" t="str">
            <v>一、二季度完成施工图纸设计及评审、修订，编制施工图预算文件，后方陆域林地及农转用报批、电线杆、坟墓搬迁，征地和收海等工作；三、四季度场地三通一平，施工前期准备工作（后方陆域开炸审批、签订合同及复核等相关手续</v>
          </cell>
          <cell r="J166" t="str">
            <v>无</v>
          </cell>
          <cell r="K166" t="str">
            <v>无</v>
          </cell>
          <cell r="L166" t="str">
            <v>连江县苔菉秀丰渔港建设开发有限公司</v>
          </cell>
          <cell r="M166" t="str">
            <v>连江县</v>
          </cell>
          <cell r="N166" t="str">
            <v>预备</v>
          </cell>
          <cell r="O166" t="str">
            <v>新申报预备</v>
          </cell>
        </row>
        <row r="167">
          <cell r="B167" t="str">
            <v>福州东部快速通道二期工程</v>
          </cell>
          <cell r="C167" t="str">
            <v>交通</v>
          </cell>
          <cell r="D167" t="str">
            <v>马尾区、长乐市</v>
          </cell>
          <cell r="E167" t="str">
            <v>全长25.4公里，双向六车道一级公路，设计时速100公里/小时。</v>
          </cell>
          <cell r="F167" t="str">
            <v>2018-2021</v>
          </cell>
          <cell r="G167">
            <v>549000</v>
          </cell>
          <cell r="H167">
            <v>500</v>
          </cell>
          <cell r="I167" t="str">
            <v>第一季度启动“工可”报告编制。 第二季度完成“工可”报告编制，启动各项专题论证工作。 第三季度开展“工可”报告审查。 第四季度根据工可报告审查意见对“工可”报告进行修编。</v>
          </cell>
          <cell r="J167" t="str">
            <v>无</v>
          </cell>
          <cell r="K167" t="str">
            <v>无</v>
          </cell>
          <cell r="L167" t="str">
            <v>福州市交通建设集团有限公司</v>
          </cell>
          <cell r="M167" t="str">
            <v>市交通委</v>
          </cell>
          <cell r="N167" t="str">
            <v>预备</v>
          </cell>
          <cell r="O167" t="str">
            <v>新申报预备</v>
          </cell>
        </row>
        <row r="168">
          <cell r="B168" t="str">
            <v>福州外郊快速环线闽侯洋里至永泰嵩口段高速公路</v>
          </cell>
          <cell r="C168" t="str">
            <v>交通</v>
          </cell>
          <cell r="D168" t="str">
            <v>闽侯 县 永泰县</v>
          </cell>
          <cell r="E168" t="str">
            <v>主线全长83.9公里，双向四车道高速公路，设计速度80公里/小时，支线10.538公里。</v>
          </cell>
          <cell r="F168" t="str">
            <v>2018-2021</v>
          </cell>
          <cell r="G168">
            <v>826571</v>
          </cell>
          <cell r="H168">
            <v>500</v>
          </cell>
          <cell r="I168" t="str">
            <v>第一季度启动“工可”报告编制。 第二季度完成“工可”报告编制，启动各项专题论证工作。 第三季度开展“工可”报告审查。 第四季度根据“工可”报告审查意见对“工可”报告进行修编。</v>
          </cell>
          <cell r="J168" t="str">
            <v>无</v>
          </cell>
          <cell r="K168" t="str">
            <v>无</v>
          </cell>
          <cell r="L168" t="str">
            <v>福州市交通建设集团有限公司</v>
          </cell>
          <cell r="M168" t="str">
            <v/>
          </cell>
          <cell r="N168" t="str">
            <v>预备</v>
          </cell>
          <cell r="O168" t="str">
            <v>新申报预备</v>
          </cell>
        </row>
        <row r="169">
          <cell r="B169" t="str">
            <v>闽侯二桥</v>
          </cell>
          <cell r="C169" t="str">
            <v>交通</v>
          </cell>
          <cell r="D169" t="str">
            <v>闽侯县</v>
          </cell>
          <cell r="E169" t="str">
            <v>设计行车速度60公里／小时，主线长约3.6公里，其中主桥长1.5公里，桥面宽33米，设置双向4车道，二侧分别设非机动车道和人行道</v>
          </cell>
          <cell r="F169" t="str">
            <v>2017-2020</v>
          </cell>
          <cell r="G169">
            <v>90000</v>
          </cell>
          <cell r="H169">
            <v>3000</v>
          </cell>
          <cell r="I169" t="str">
            <v>一季度完成工可评审；二季度初步设计；三季度施工图设计；四季度完成招投标并动工建设</v>
          </cell>
          <cell r="J169">
            <v>12</v>
          </cell>
          <cell r="K169" t="str">
            <v>无</v>
          </cell>
          <cell r="L169" t="str">
            <v>闽侯县路桥建设公司</v>
          </cell>
          <cell r="M169" t="str">
            <v>闽侯县</v>
          </cell>
          <cell r="N169" t="str">
            <v>预备</v>
          </cell>
          <cell r="O169" t="str">
            <v>新申报预备</v>
          </cell>
        </row>
        <row r="170">
          <cell r="B170" t="str">
            <v>福州港松下港区疏港路一期</v>
          </cell>
          <cell r="C170" t="str">
            <v>交通</v>
          </cell>
          <cell r="D170" t="str">
            <v>长乐市</v>
          </cell>
          <cell r="E170" t="str">
            <v>按二级公路（乡道）兼顾城市道路功能设计，设计时速60公里，道路双向8车道，两侧加辅道及非机动车道，道路宽为55米，总长4.453公里</v>
          </cell>
          <cell r="F170" t="str">
            <v>2018-2019</v>
          </cell>
          <cell r="G170">
            <v>76800</v>
          </cell>
          <cell r="H170">
            <v>0</v>
          </cell>
          <cell r="I170" t="str">
            <v>一季度完成工程勘察；二、三季度完成施工财审及施工、监理招标文件编制和招标工作；四季度争取动建</v>
          </cell>
          <cell r="J170" t="str">
            <v>无</v>
          </cell>
          <cell r="K170" t="str">
            <v>无</v>
          </cell>
          <cell r="L170" t="str">
            <v>长乐市松下港区开发建设有限公司</v>
          </cell>
          <cell r="M170" t="str">
            <v>长乐市</v>
          </cell>
          <cell r="N170" t="str">
            <v>预备</v>
          </cell>
          <cell r="O170" t="str">
            <v>新申报预备</v>
          </cell>
        </row>
        <row r="171">
          <cell r="B171" t="str">
            <v>异址新建福州长乐国际机场本场二次雷达站工程</v>
          </cell>
          <cell r="C171" t="str">
            <v>交通</v>
          </cell>
          <cell r="D171" t="str">
            <v>长乐市</v>
          </cell>
          <cell r="E171" t="str">
            <v>新建1套二次雷达，雷达站建筑面积560平方米，以及站内道路、供水、供电、传输等配套设施设备</v>
          </cell>
          <cell r="F171" t="str">
            <v>2016-2019</v>
          </cell>
          <cell r="G171">
            <v>5000</v>
          </cell>
          <cell r="H171">
            <v>500</v>
          </cell>
          <cell r="I171" t="str">
            <v>一季度完成项目立项批复；二季度完成初步设计上报工作；三季度办理征地等工作；四季度开工建设</v>
          </cell>
          <cell r="J171">
            <v>7</v>
          </cell>
          <cell r="K171" t="str">
            <v>无</v>
          </cell>
          <cell r="L171" t="str">
            <v>民航福建空管分局</v>
          </cell>
          <cell r="M171" t="str">
            <v>民航福建空管分局</v>
          </cell>
          <cell r="N171" t="str">
            <v>预备</v>
          </cell>
          <cell r="O171" t="str">
            <v>新申报预备</v>
          </cell>
        </row>
        <row r="172">
          <cell r="B172" t="str">
            <v>福清兴化湾海上风电场项目</v>
          </cell>
          <cell r="C172" t="str">
            <v>能源</v>
          </cell>
          <cell r="D172" t="str">
            <v>福清市</v>
          </cell>
          <cell r="E172" t="str">
            <v>一期装机容量：30万千瓦；风机台数：60台；年发电量：9.86亿千瓦时。二期装机容量：7.74万千瓦；6.7MW机型3台，6MW机型4台，5MW机型7台，共计14台；年发电量2.07亿千瓦</v>
          </cell>
          <cell r="F172" t="str">
            <v>2016-2019</v>
          </cell>
          <cell r="G172">
            <v>734804</v>
          </cell>
          <cell r="H172">
            <v>1900</v>
          </cell>
          <cell r="I172" t="str">
            <v>1、福清兴化湾海上风电场一期（样机试验风场项目）： 一季度取得接入系统审查意见，完成升压站环评、水保批复，二季度完成海洋环评、海域使用论证审查，三季度完成陆上升压站用地预审意见，取得用海预审意见，四季度完成项目核准，项目开工建设。2、福清兴化湾海上风电场二期：一季度海缆路由勘测审查，二季度完成海洋环评报告、海域使用论证报告、通航安全论证报告初稿，三季度取得取得升压站环评、水保批复，完成可研报告审查，四季度取得接入系统审查意见，取得升压站用地预审意见</v>
          </cell>
          <cell r="J172" t="str">
            <v>无</v>
          </cell>
          <cell r="K172" t="str">
            <v>无</v>
          </cell>
          <cell r="L172" t="str">
            <v>福清海峡发电有限公司</v>
          </cell>
          <cell r="M172" t="str">
            <v>福清市</v>
          </cell>
          <cell r="N172" t="str">
            <v>预备</v>
          </cell>
          <cell r="O172" t="str">
            <v>新申报预备</v>
          </cell>
        </row>
        <row r="173">
          <cell r="B173" t="str">
            <v>福州市轨道交通5号线一期工程</v>
          </cell>
          <cell r="C173" t="str">
            <v>城乡建设与生态环保</v>
          </cell>
          <cell r="D173" t="str">
            <v>跨县区</v>
          </cell>
          <cell r="E173" t="str">
            <v>线路自荆溪新城至福州南站，全长约27.3公里，共设21座车站</v>
          </cell>
          <cell r="F173" t="str">
            <v>2017-2022</v>
          </cell>
          <cell r="G173">
            <v>2216221</v>
          </cell>
          <cell r="H173">
            <v>20000</v>
          </cell>
          <cell r="I173" t="str">
            <v>1、完成全线17座车站管迁及围挡工作；2、2017年10月底全线陆续开工，年底除浦上大道站、尚堡路站、当铺路站以及城锦路站外，其余车站均实现开工</v>
          </cell>
          <cell r="J173">
            <v>11</v>
          </cell>
          <cell r="K173" t="str">
            <v>无</v>
          </cell>
          <cell r="L173" t="str">
            <v>福州市城市地铁有限责任公司</v>
          </cell>
          <cell r="M173" t="str">
            <v>地铁公司</v>
          </cell>
          <cell r="N173" t="str">
            <v>预备</v>
          </cell>
          <cell r="O173" t="str">
            <v>新申报预备</v>
          </cell>
        </row>
        <row r="174">
          <cell r="B174" t="str">
            <v>江厝西路延伸段</v>
          </cell>
          <cell r="C174" t="str">
            <v>城乡建设与生态环保</v>
          </cell>
          <cell r="D174" t="str">
            <v>鼓楼区</v>
          </cell>
          <cell r="E174" t="str">
            <v>道路全长927米，规划宽度26米，其中隧道暗洞308米，明挖376米</v>
          </cell>
          <cell r="F174" t="str">
            <v>2017-2018</v>
          </cell>
          <cell r="G174">
            <v>34886</v>
          </cell>
          <cell r="H174">
            <v>5000</v>
          </cell>
          <cell r="I174" t="str">
            <v>一季度完成交地工作。二季度动工建设，完成隧道开挖45米，明洞段清表，便道修建。三季度完成隧道开挖100米，明洞段开挖150米。四季度完成隧道开挖100米，明洞段开挖150米。</v>
          </cell>
          <cell r="J174">
            <v>6</v>
          </cell>
          <cell r="K174" t="str">
            <v>无</v>
          </cell>
          <cell r="L174" t="str">
            <v>福州市市政建设开发有限公司</v>
          </cell>
          <cell r="M174" t="str">
            <v>市建委</v>
          </cell>
          <cell r="N174" t="str">
            <v>预备</v>
          </cell>
          <cell r="O174" t="str">
            <v>新申报预备</v>
          </cell>
        </row>
        <row r="175">
          <cell r="B175" t="str">
            <v>福州市连潘凤坂片区路网工程(前屿西路)</v>
          </cell>
          <cell r="C175" t="str">
            <v>城乡建设与生态环保</v>
          </cell>
          <cell r="D175" t="str">
            <v>晋安区</v>
          </cell>
          <cell r="E175" t="str">
            <v>前屿西路为城市次干路，起点始于连江中路，终点止于前横路，道路全长1389.13米，规划道路红线宽42米，设计车速为40km/h。修建内容含道路工程、桥梁工程、交通工程、管线工程及绿化工程。</v>
          </cell>
          <cell r="F175" t="str">
            <v>2017-2018</v>
          </cell>
          <cell r="G175">
            <v>83699</v>
          </cell>
          <cell r="H175">
            <v>8000</v>
          </cell>
          <cell r="I175" t="str">
            <v>一季度完成施工前准备工作，完成项目搭建工作及施工变申请等准备工作；二季度完成已交地部分基坑支护工作；三季度完成基坑开挖管廊建设；四季度完成管廊上部路基建设。</v>
          </cell>
          <cell r="J175">
            <v>6</v>
          </cell>
          <cell r="K175" t="str">
            <v>无</v>
          </cell>
          <cell r="L175" t="str">
            <v>福州市城乡建设发展总公司</v>
          </cell>
          <cell r="M175" t="str">
            <v>市建委</v>
          </cell>
          <cell r="N175" t="str">
            <v>预备</v>
          </cell>
          <cell r="O175" t="str">
            <v>新申报预备</v>
          </cell>
        </row>
        <row r="176">
          <cell r="B176" t="str">
            <v>福州市城区北向第二通道(园中互通--新店外环)工程</v>
          </cell>
          <cell r="C176" t="str">
            <v>城乡建设与生态环保</v>
          </cell>
          <cell r="D176" t="str">
            <v>晋安区</v>
          </cell>
          <cell r="E176" t="str">
            <v>项目道路红线宽度为26—70米，道路全长3250米。道路等级为城市主干路，道路设计时速为60公里。建设内容主要包括道路工程、排水工程、照明工程等附属工程</v>
          </cell>
          <cell r="F176" t="str">
            <v>2017-2020</v>
          </cell>
          <cell r="G176">
            <v>284599</v>
          </cell>
          <cell r="H176">
            <v>300</v>
          </cell>
          <cell r="I176" t="str">
            <v>第一季度完成施工图设计，分村分类确认盖章；第二季度完成施工图审查，清单编制，征地告知；第三季度完成施工、监理招标，用地批复；第四季度完成交部分施工用地，施工进场准备并施工完成既定投资计划</v>
          </cell>
          <cell r="J176">
            <v>12</v>
          </cell>
          <cell r="K176" t="str">
            <v>无</v>
          </cell>
          <cell r="L176" t="str">
            <v>福州市城乡建设发展总公司</v>
          </cell>
          <cell r="M176" t="str">
            <v>市建委</v>
          </cell>
          <cell r="N176" t="str">
            <v>预备</v>
          </cell>
          <cell r="O176" t="str">
            <v>新申报预备</v>
          </cell>
        </row>
        <row r="177">
          <cell r="B177" t="str">
            <v>福州市东南区水厂工艺改造工程</v>
          </cell>
          <cell r="C177" t="str">
            <v>城乡建设与生态环保</v>
          </cell>
          <cell r="D177" t="str">
            <v>台江区</v>
          </cell>
          <cell r="E177" t="str">
            <v>规划建筑总面积58900平方米、其中地上4层，地下二层。主要功能为少年活动中心、青年活动中心及配套附属</v>
          </cell>
          <cell r="F177" t="str">
            <v>2017-2020</v>
          </cell>
          <cell r="G177">
            <v>65680</v>
          </cell>
          <cell r="H177">
            <v>10000</v>
          </cell>
          <cell r="I177" t="str">
            <v>计划2017年完成桩基施工和地下室开挖</v>
          </cell>
          <cell r="J177">
            <v>9</v>
          </cell>
          <cell r="K177">
            <v>12</v>
          </cell>
          <cell r="L177" t="str">
            <v>福州市自来水有限公司</v>
          </cell>
          <cell r="M177" t="str">
            <v>市建委</v>
          </cell>
          <cell r="N177" t="str">
            <v>预备</v>
          </cell>
          <cell r="O177" t="str">
            <v>新申报预备</v>
          </cell>
        </row>
        <row r="178">
          <cell r="B178" t="str">
            <v>红庙岭循环经济生态产业园</v>
          </cell>
          <cell r="C178" t="str">
            <v>城乡建设与生态环保</v>
          </cell>
          <cell r="D178" t="str">
            <v>晋安区</v>
          </cell>
          <cell r="E178" t="str">
            <v>将园区分为资源化处理区、管理配套区、生态景观防护区、填埋场功能提升区、预留发展区等五大功能区域</v>
          </cell>
          <cell r="F178" t="str">
            <v>2018-2025</v>
          </cell>
          <cell r="G178">
            <v>143200</v>
          </cell>
          <cell r="H178">
            <v>0</v>
          </cell>
          <cell r="I178" t="str">
            <v>计划一、二季度进行规划选址、征迁，设计等前期工作，三四季度进行立项、工可等前期工作</v>
          </cell>
          <cell r="J178" t="str">
            <v>无</v>
          </cell>
          <cell r="K178" t="str">
            <v>无</v>
          </cell>
          <cell r="L178" t="str">
            <v>福州市红庙岭垃圾综合处理场</v>
          </cell>
          <cell r="M178" t="str">
            <v>晋安区</v>
          </cell>
          <cell r="N178" t="str">
            <v>预备</v>
          </cell>
          <cell r="O178" t="str">
            <v>新申报预备</v>
          </cell>
        </row>
        <row r="179">
          <cell r="B179" t="str">
            <v>福州大腹山山地步道</v>
          </cell>
          <cell r="C179" t="str">
            <v>城乡建设与生态环保</v>
          </cell>
          <cell r="D179" t="str">
            <v>鼓楼区</v>
          </cell>
          <cell r="E179" t="str">
            <v>建设宽约6米，总长约20公里的登山道系统，西起五凤义井（省军区北侧）科蹄山进入软件园到达大腹山后，分两路建设，一是沿山脊往大腹山西侧建设至洪甘路边，一是沿运盛美之国小区建设连接森林步道梅峰山地公园出口</v>
          </cell>
          <cell r="F179" t="str">
            <v>2017-2019</v>
          </cell>
          <cell r="G179">
            <v>150000</v>
          </cell>
          <cell r="H179">
            <v>37500</v>
          </cell>
          <cell r="I179" t="str">
            <v>一季度完成山地步道一期规划设计；二季度进行项目立项、施工招标；三季度进场施工；四季度贯通5公里栈道</v>
          </cell>
          <cell r="J179">
            <v>7</v>
          </cell>
          <cell r="K179" t="str">
            <v>无</v>
          </cell>
          <cell r="L179" t="str">
            <v>鼓楼区建设投资管理中心</v>
          </cell>
          <cell r="M179" t="str">
            <v>鼓楼区</v>
          </cell>
          <cell r="N179" t="str">
            <v>预备</v>
          </cell>
          <cell r="O179" t="str">
            <v>新申报预备</v>
          </cell>
        </row>
        <row r="180">
          <cell r="B180" t="str">
            <v>晋安区益凤村渣土及全市建筑垃圾资源化利用基地</v>
          </cell>
          <cell r="C180" t="str">
            <v>城乡建设与生态环保</v>
          </cell>
          <cell r="D180" t="str">
            <v>晋安区</v>
          </cell>
          <cell r="E180" t="str">
            <v>总建筑面积约2.2万平方米,建设拦截坝、护坡、环厂区道路等。全部建成后可处置340万吨工程渣土及建筑废弃物，主要产品为市政砖、砌块、骨料、稳定土等。</v>
          </cell>
          <cell r="F180" t="str">
            <v>2018-2019</v>
          </cell>
          <cell r="G180">
            <v>50000</v>
          </cell>
          <cell r="H180">
            <v>0</v>
          </cell>
          <cell r="I180" t="str">
            <v>计划一、二季度进行选址、规划、红线等等手续报批工作；三、四季度环评、安评、地灾评估、社稳评估</v>
          </cell>
          <cell r="J180" t="str">
            <v>无</v>
          </cell>
          <cell r="K180" t="str">
            <v>无</v>
          </cell>
          <cell r="L180" t="str">
            <v>市水务集团福建海峡环保集团股份有限公司</v>
          </cell>
          <cell r="M180" t="str">
            <v>晋安区</v>
          </cell>
          <cell r="N180" t="str">
            <v>预备</v>
          </cell>
          <cell r="O180" t="str">
            <v>新申报预备</v>
          </cell>
        </row>
        <row r="181">
          <cell r="B181" t="str">
            <v>晋安东湖公园</v>
          </cell>
          <cell r="C181" t="str">
            <v>城乡建设与生态环保</v>
          </cell>
          <cell r="D181" t="str">
            <v>晋安区</v>
          </cell>
          <cell r="E181" t="str">
            <v>位于晋安茶会片区，北起化工路、南至福新东路，西临后浦路、东至龙安路，规划东湖公园面积24.39公顷</v>
          </cell>
          <cell r="F181" t="str">
            <v>2017-2020</v>
          </cell>
          <cell r="G181">
            <v>510000</v>
          </cell>
          <cell r="H181">
            <v>5000</v>
          </cell>
          <cell r="I181" t="str">
            <v>计划一、二季度进行征迁，设计报批等前期工作；三季度报批工作；四季度开工建设</v>
          </cell>
          <cell r="J181">
            <v>10</v>
          </cell>
          <cell r="K181" t="str">
            <v>无</v>
          </cell>
          <cell r="L181" t="str">
            <v>市城乡建总</v>
          </cell>
          <cell r="M181" t="str">
            <v>晋安区</v>
          </cell>
          <cell r="N181" t="str">
            <v>预备</v>
          </cell>
          <cell r="O181" t="str">
            <v>新申报预备</v>
          </cell>
        </row>
        <row r="182">
          <cell r="B182" t="str">
            <v>长乐中心客运站</v>
          </cell>
          <cell r="C182" t="str">
            <v>交通</v>
          </cell>
          <cell r="D182" t="str">
            <v>长乐市</v>
          </cell>
          <cell r="E182" t="str">
            <v>建设一级综合性中心客运站</v>
          </cell>
          <cell r="F182" t="str">
            <v>2017-2018</v>
          </cell>
          <cell r="G182">
            <v>21000</v>
          </cell>
          <cell r="H182">
            <v>10000</v>
          </cell>
          <cell r="I182" t="str">
            <v>一至四季度主体工程施工。</v>
          </cell>
          <cell r="J182">
            <v>1</v>
          </cell>
          <cell r="K182" t="str">
            <v>无</v>
          </cell>
          <cell r="L182" t="str">
            <v>闽运公司</v>
          </cell>
          <cell r="M182" t="str">
            <v>长乐市</v>
          </cell>
          <cell r="N182" t="str">
            <v>预备</v>
          </cell>
          <cell r="O182" t="str">
            <v>新申报预备</v>
          </cell>
        </row>
        <row r="183">
          <cell r="B183" t="str">
            <v>蓝海天网卫星导航及船联网项目</v>
          </cell>
          <cell r="C183" t="str">
            <v>工业</v>
          </cell>
          <cell r="D183" t="str">
            <v>鼓楼区</v>
          </cell>
          <cell r="E183" t="str">
            <v>规划第一期投资5000万元，用于筹建和平台开发，计划明年内船舶管理平台、电子支付平台同时上线，实现安装联网船只5万艘，硬件及服务营收5亿元目标。第二期、第三期由项目盈利投入，进一步拓展完善平台功能，扩大覆盖范围，2020年前达到业务全球化，营收近百亿的战略目标</v>
          </cell>
          <cell r="F183" t="str">
            <v>2017-2020</v>
          </cell>
          <cell r="G183">
            <v>55000</v>
          </cell>
          <cell r="H183">
            <v>11000</v>
          </cell>
          <cell r="I183" t="str">
            <v>初步完成船舶管理平台，电子商务平台，电子支付平台及冷链物流平台顶层设计；船舶用卫星电话、智能终端研发。</v>
          </cell>
          <cell r="J183">
            <v>9</v>
          </cell>
          <cell r="K183" t="str">
            <v>无</v>
          </cell>
          <cell r="L183" t="str">
            <v>蓝海天网科技有限公司</v>
          </cell>
          <cell r="M183" t="str">
            <v>鼓楼区</v>
          </cell>
          <cell r="N183" t="str">
            <v>预备</v>
          </cell>
          <cell r="O183" t="str">
            <v>新申报预备</v>
          </cell>
        </row>
        <row r="184">
          <cell r="B184" t="str">
            <v>中景石化聚丙烯热塑性弹性体项目</v>
          </cell>
          <cell r="C184" t="str">
            <v>工业</v>
          </cell>
          <cell r="D184" t="str">
            <v>福清市</v>
          </cell>
          <cell r="E184" t="str">
            <v>建设120万吨/年聚丙烯热塑性弹性体装置及配套设施</v>
          </cell>
          <cell r="F184" t="str">
            <v>2018-2020</v>
          </cell>
          <cell r="G184">
            <v>407851</v>
          </cell>
          <cell r="H184">
            <v>10000</v>
          </cell>
          <cell r="I184" t="str">
            <v>一、二季度开展项目安评、环评等前期工作；三、四季度开展施工图设计审查和备案等手续</v>
          </cell>
          <cell r="J184">
            <v>12</v>
          </cell>
          <cell r="K184" t="str">
            <v>无</v>
          </cell>
          <cell r="L184" t="str">
            <v>福建中景石化有限公司</v>
          </cell>
          <cell r="M184" t="str">
            <v>福清市</v>
          </cell>
          <cell r="N184" t="str">
            <v>预备</v>
          </cell>
          <cell r="O184" t="str">
            <v>新申报预备</v>
          </cell>
        </row>
        <row r="185">
          <cell r="B185" t="str">
            <v>闽侯福中富产业园</v>
          </cell>
          <cell r="C185" t="str">
            <v>工业</v>
          </cell>
          <cell r="D185" t="str">
            <v>闽侯县</v>
          </cell>
          <cell r="E185" t="str">
            <v>总建筑面积30.9万平方米,主要建设汽车零配件生产厂房、研发中心、办公大楼、产品展示厅、人才培训中心、生活配套设施等</v>
          </cell>
          <cell r="F185" t="str">
            <v>2019-2021</v>
          </cell>
          <cell r="G185">
            <v>90000</v>
          </cell>
          <cell r="H185">
            <v>3000</v>
          </cell>
          <cell r="I185" t="str">
            <v>一季度办理林地报批手续；二季度办理规划指标及农转用手续；三季度办理挂牌手续；四季度办理总平规划方案及备案手续</v>
          </cell>
          <cell r="J185" t="str">
            <v>无</v>
          </cell>
          <cell r="K185" t="str">
            <v>无</v>
          </cell>
          <cell r="L185" t="str">
            <v>福建中富汽配有限公司</v>
          </cell>
          <cell r="M185" t="str">
            <v>闽侯县</v>
          </cell>
          <cell r="N185" t="str">
            <v>预备</v>
          </cell>
          <cell r="O185" t="str">
            <v>新申报预备</v>
          </cell>
        </row>
        <row r="186">
          <cell r="B186" t="str">
            <v>福清三锋高端铝镁合金材料精密制造项目</v>
          </cell>
          <cell r="C186" t="str">
            <v>工业</v>
          </cell>
          <cell r="D186" t="str">
            <v>福清市</v>
          </cell>
          <cell r="E186" t="str">
            <v>拟建设：10T铝镁合金熔铸线；1000T铝合金挤出线；铝合金精密加工线5T条；铝合金阳极氧化线10条；铝合金产品装配线10条</v>
          </cell>
          <cell r="F186" t="str">
            <v>2016-2019</v>
          </cell>
          <cell r="G186">
            <v>80000</v>
          </cell>
          <cell r="H186">
            <v>10000</v>
          </cell>
          <cell r="I186" t="str">
            <v>一季度前期手续报批；二季度争取一期厂房开始建设；三季度购置第一批进口设备并争取设备安装；四季度购置第二批设备并争取设备调试</v>
          </cell>
          <cell r="J186" t="str">
            <v>无</v>
          </cell>
          <cell r="K186" t="str">
            <v>无</v>
          </cell>
          <cell r="L186" t="str">
            <v>福建三锋汽配开发有限公司</v>
          </cell>
          <cell r="M186" t="str">
            <v>福清市</v>
          </cell>
          <cell r="N186" t="str">
            <v>预备</v>
          </cell>
          <cell r="O186" t="str">
            <v>新申报预备</v>
          </cell>
        </row>
        <row r="187">
          <cell r="B187" t="str">
            <v>长乐台达新型管材</v>
          </cell>
          <cell r="C187" t="str">
            <v>工业</v>
          </cell>
          <cell r="D187" t="str">
            <v>长乐市</v>
          </cell>
          <cell r="E187" t="str">
            <v>总建筑面积3.84万平方米，建设年产80万吨污水和自来水专用的玻璃纤维树脂修复管材、管道内部加固系统材料、地铁盾构环片、新型污水下水道混凝土管材生产线</v>
          </cell>
          <cell r="F187" t="str">
            <v>2018-2019</v>
          </cell>
          <cell r="G187">
            <v>36000</v>
          </cell>
          <cell r="H187">
            <v>0</v>
          </cell>
          <cell r="I187" t="str">
            <v>一季度可研编制；二季度完成可研批复；三、四季度开展土地审批工作</v>
          </cell>
          <cell r="J187" t="str">
            <v>无</v>
          </cell>
          <cell r="K187" t="str">
            <v>无</v>
          </cell>
          <cell r="L187" t="str">
            <v>福建长乐市台达新型管材有限公司</v>
          </cell>
          <cell r="M187" t="str">
            <v>长乐市</v>
          </cell>
          <cell r="N187" t="str">
            <v>预备</v>
          </cell>
          <cell r="O187" t="str">
            <v>新申报预备</v>
          </cell>
        </row>
        <row r="188">
          <cell r="B188" t="str">
            <v>福清旭友电子年产1000万平米偏光片项目</v>
          </cell>
          <cell r="C188" t="str">
            <v>工业</v>
          </cell>
          <cell r="D188" t="str">
            <v>福清市</v>
          </cell>
          <cell r="E188" t="str">
            <v>总建筑面积8100平方米，年产1000万平米偏光片，配套福清京东方生产55”及以下的TFT-TCD显示屏偏光片生产。</v>
          </cell>
          <cell r="F188" t="str">
            <v>2016-2017</v>
          </cell>
          <cell r="G188">
            <v>40000</v>
          </cell>
          <cell r="H188">
            <v>10000</v>
          </cell>
          <cell r="I188" t="str">
            <v>一季度完成厂房主体框架建设并且机电安装进厂施工；二季度完成厂房的施工建设并进行设备试运转；三季度达成偏光片量产。</v>
          </cell>
          <cell r="J188" t="str">
            <v>无</v>
          </cell>
          <cell r="K188">
            <v>8</v>
          </cell>
          <cell r="L188" t="str">
            <v>旭友电子材料科技（福州）有限公司</v>
          </cell>
          <cell r="M188" t="str">
            <v>福清市</v>
          </cell>
          <cell r="N188" t="str">
            <v>预备</v>
          </cell>
          <cell r="O188" t="str">
            <v>新申报预备</v>
          </cell>
        </row>
        <row r="189">
          <cell r="B189" t="str">
            <v>松山片区软塑新材料研发生产基地项目</v>
          </cell>
          <cell r="C189" t="str">
            <v>工业</v>
          </cell>
          <cell r="D189" t="str">
            <v>罗源县</v>
          </cell>
          <cell r="E189" t="str">
            <v>建筑面积3万平方米，建设厂房和管理用房、给排水等管综、公共绿化等内容</v>
          </cell>
          <cell r="F189" t="str">
            <v>2017-2019</v>
          </cell>
          <cell r="G189">
            <v>30000</v>
          </cell>
          <cell r="H189">
            <v>3000</v>
          </cell>
          <cell r="I189" t="str">
            <v>二季度动建，三季度桩基施工，四季度一期厂房主体结构施工</v>
          </cell>
          <cell r="J189">
            <v>6</v>
          </cell>
          <cell r="K189" t="str">
            <v>无</v>
          </cell>
          <cell r="L189" t="str">
            <v>福建源塑新材料科技有限公司</v>
          </cell>
          <cell r="M189" t="str">
            <v/>
          </cell>
          <cell r="N189" t="str">
            <v>预备</v>
          </cell>
          <cell r="O189" t="str">
            <v>新申报预备</v>
          </cell>
        </row>
        <row r="190">
          <cell r="B190" t="str">
            <v>飞毛腿高能量密度新能源汽车（电动）动力电池组（一期）</v>
          </cell>
          <cell r="C190" t="str">
            <v>工业</v>
          </cell>
          <cell r="D190" t="str">
            <v>马尾区</v>
          </cell>
          <cell r="E190" t="str">
            <v>租赁厂房50114平方米，购置生产及检测设备，建设动力电池组生产线、实验室、综合测试中心，形成年产1.5GWh高能量密度新能源汽车（电动）动力电池组的能力。</v>
          </cell>
          <cell r="F190" t="str">
            <v>2018-2019</v>
          </cell>
          <cell r="G190">
            <v>70000</v>
          </cell>
          <cell r="H190">
            <v>0</v>
          </cell>
          <cell r="I190" t="str">
            <v>一、二季度厂房设计方案；三季度选择施工队伍；四季度厂房争取年底前动工</v>
          </cell>
          <cell r="J190" t="str">
            <v>无</v>
          </cell>
          <cell r="K190" t="str">
            <v>无</v>
          </cell>
          <cell r="L190" t="str">
            <v>福建飞毛腿动力科技有限公司</v>
          </cell>
          <cell r="M190" t="str">
            <v>马尾区</v>
          </cell>
          <cell r="N190" t="str">
            <v>预备</v>
          </cell>
          <cell r="O190" t="str">
            <v>新申报预备</v>
          </cell>
        </row>
        <row r="191">
          <cell r="B191" t="str">
            <v>罗源宝钢德盛二期项目</v>
          </cell>
          <cell r="C191" t="str">
            <v>工业</v>
          </cell>
          <cell r="D191" t="str">
            <v>罗源县</v>
          </cell>
          <cell r="E191" t="str">
            <v>新建一条年产70万吨黑卷轧制退火酸洗生产线及相关配套公辅设施；建设1780mm热轧工程及配套公辅设施，年产热轧钢卷196万吨。</v>
          </cell>
          <cell r="F191" t="str">
            <v>2017-2019</v>
          </cell>
          <cell r="G191">
            <v>227780</v>
          </cell>
          <cell r="H191">
            <v>40000</v>
          </cell>
          <cell r="I191" t="str">
            <v>一、二季度完成施工图设计、工程招标，并开工建设，5月退火酸洗线地基预处理及桩基工程施工，61780热轧线场平施工；三季度退火酸洗线厂房、设备基础土建施工，1780热轧线地基处理施工；四季度退火酸洗线厂房安装，1780热轧线桩基施工。</v>
          </cell>
          <cell r="J191">
            <v>5</v>
          </cell>
          <cell r="K191" t="str">
            <v>无</v>
          </cell>
          <cell r="L191" t="str">
            <v>宝钢德盛不锈钢有限公司</v>
          </cell>
          <cell r="M191" t="str">
            <v>罗源县</v>
          </cell>
          <cell r="N191" t="str">
            <v>预备</v>
          </cell>
          <cell r="O191" t="str">
            <v>新申报预备</v>
          </cell>
        </row>
        <row r="192">
          <cell r="B192" t="str">
            <v>罗源新型建筑材料产业园项目</v>
          </cell>
          <cell r="C192" t="str">
            <v>工业</v>
          </cell>
          <cell r="D192" t="str">
            <v>罗源县</v>
          </cell>
          <cell r="E192" t="str">
            <v>生产新型建筑墙体材料及室内外保温装饰材料，新建10条全自动化生产线，每条生产线生产10万立方新型墙体材料</v>
          </cell>
          <cell r="F192" t="str">
            <v>2017-2019</v>
          </cell>
          <cell r="G192">
            <v>200000</v>
          </cell>
          <cell r="H192">
            <v>10000</v>
          </cell>
          <cell r="I192" t="str">
            <v>一、二季度完成办理土地手续，土地平整、回填，勘探设计，基础配套；三季度完成工程招标，前期开工准备；四季度进行厂房基础施工</v>
          </cell>
          <cell r="J192">
            <v>12</v>
          </cell>
          <cell r="K192" t="str">
            <v>无</v>
          </cell>
          <cell r="L192" t="str">
            <v>广西超超新材股份有限公司</v>
          </cell>
          <cell r="M192" t="str">
            <v>罗源县</v>
          </cell>
          <cell r="N192" t="str">
            <v>预备</v>
          </cell>
          <cell r="O192" t="str">
            <v>新申报预备</v>
          </cell>
        </row>
        <row r="193">
          <cell r="B193" t="str">
            <v>长乐凯邦锦纶高性能锦纶纤维项目</v>
          </cell>
          <cell r="C193" t="str">
            <v>工业</v>
          </cell>
          <cell r="D193" t="str">
            <v>长乐市</v>
          </cell>
          <cell r="E193" t="str">
            <v>建筑面积7.1万平方米，建设纺丝车间1栋、包装车间1栋及公用辅助工程，年产4万吨高性能锦纶纤维</v>
          </cell>
          <cell r="F193" t="str">
            <v>2018-2020</v>
          </cell>
          <cell r="G193">
            <v>80000</v>
          </cell>
          <cell r="H193">
            <v>5000</v>
          </cell>
          <cell r="I193" t="str">
            <v>一至三季度开展前完成土地审批、施工图设计、各项建设审批等工作。四季度开展设备选型订购争取年底动工。</v>
          </cell>
          <cell r="J193" t="str">
            <v>无</v>
          </cell>
          <cell r="K193" t="str">
            <v>无</v>
          </cell>
          <cell r="L193" t="str">
            <v>福建凯邦锦纶科技有限公司</v>
          </cell>
          <cell r="M193" t="str">
            <v>长乐市</v>
          </cell>
          <cell r="N193" t="str">
            <v>预备</v>
          </cell>
          <cell r="O193" t="str">
            <v>新申报预备</v>
          </cell>
        </row>
        <row r="194">
          <cell r="B194" t="str">
            <v>马尾深海时代产业园项目</v>
          </cell>
          <cell r="C194" t="str">
            <v>工业</v>
          </cell>
          <cell r="D194" t="str">
            <v>马尾区</v>
          </cell>
          <cell r="E194" t="str">
            <v>总建筑面积11.5万平方米，建设包括深海水产加工中心、冷链配送中心、深海时代体验中心、电子商务中心为一体的深海时代产业园</v>
          </cell>
          <cell r="F194" t="str">
            <v>2018-2020</v>
          </cell>
          <cell r="G194">
            <v>35000</v>
          </cell>
          <cell r="H194">
            <v>0</v>
          </cell>
          <cell r="I194" t="str">
            <v>一季度设计方案；二季度土方平整；三季度施工招投标；四季度争取动工</v>
          </cell>
          <cell r="J194" t="str">
            <v>无</v>
          </cell>
          <cell r="K194" t="str">
            <v>无</v>
          </cell>
          <cell r="L194" t="str">
            <v>福建宏龙海洋水产有限公司</v>
          </cell>
          <cell r="M194" t="str">
            <v>马尾区</v>
          </cell>
          <cell r="N194" t="str">
            <v>预备</v>
          </cell>
          <cell r="O194" t="str">
            <v>新申报预备</v>
          </cell>
        </row>
        <row r="195">
          <cell r="B195" t="str">
            <v>闽清澳洲原产地活体肉牛羊、冻品加工生产及全国分拨中心项目</v>
          </cell>
          <cell r="C195" t="str">
            <v>工业</v>
          </cell>
          <cell r="D195" t="str">
            <v>闽清县</v>
          </cell>
          <cell r="E195" t="str">
            <v>建筑总面积27.5万平方米、其中单项工程：进口动植物检验检疫隔离场、屠宰场及牛羊肉类深加工食品厂。</v>
          </cell>
          <cell r="F195" t="str">
            <v>2016-2019</v>
          </cell>
          <cell r="G195">
            <v>152498</v>
          </cell>
          <cell r="H195">
            <v>20000</v>
          </cell>
          <cell r="I195" t="str">
            <v>第一季度：启动澳牛项目一期土地报批、土石方平整等工作；第二季度启动一期基础设施及厂房建设；第三季度启动二期土地报批、土石方平整等工作；第四季度：启动二期基础实施及厂房建设。</v>
          </cell>
          <cell r="J195">
            <v>6</v>
          </cell>
          <cell r="K195" t="str">
            <v>无</v>
          </cell>
          <cell r="L195" t="str">
            <v>福建易成纯生态产业股份有限公司</v>
          </cell>
          <cell r="M195" t="str">
            <v>闽清县</v>
          </cell>
          <cell r="N195" t="str">
            <v>预备</v>
          </cell>
          <cell r="O195" t="str">
            <v>新申报预备</v>
          </cell>
        </row>
        <row r="196">
          <cell r="B196" t="str">
            <v>琅岐岛PVCP生态旅游项目</v>
          </cell>
          <cell r="C196" t="str">
            <v>服务业</v>
          </cell>
          <cell r="D196" t="str">
            <v>马尾区</v>
          </cell>
          <cell r="E196" t="str">
            <v>总建筑面积13万平方米，建设全年恒温水世界、网球场、彩蛋射击、穹顶市集、丛林探险、儿童魔幻屋、室内运动场、农场、自行车中心、小马俱乐部、排球场、沙滩俱乐部、射箭、水疗中心、迷你高尔夫、飞天绳索等活动设施及配套住宿，打造集滨江、文体、休闲、养生、购物为一体的国际自由港和生态旅游岛</v>
          </cell>
          <cell r="F196" t="str">
            <v>2018-2020</v>
          </cell>
          <cell r="G196">
            <v>250000</v>
          </cell>
          <cell r="H196">
            <v>0</v>
          </cell>
          <cell r="I196" t="str">
            <v>上半年与法国PVCP集团、马尾区政府签订三方合作协议，明确项目落地及后续相关的各项事宜；下半年启动征地工作，并同时开展项目立项、工程设计、施工招标等前期准备工作</v>
          </cell>
          <cell r="J196" t="str">
            <v>无</v>
          </cell>
          <cell r="K196" t="str">
            <v>无</v>
          </cell>
          <cell r="L196" t="str">
            <v>福州航空旅游集团有限公司</v>
          </cell>
          <cell r="M196" t="str">
            <v/>
          </cell>
          <cell r="N196" t="str">
            <v>预备</v>
          </cell>
          <cell r="O196" t="str">
            <v>新申报预备</v>
          </cell>
        </row>
        <row r="197">
          <cell r="B197" t="str">
            <v>海峡旅游综合开发项目一期</v>
          </cell>
          <cell r="C197" t="str">
            <v>服务业</v>
          </cell>
          <cell r="D197" t="str">
            <v>马尾区</v>
          </cell>
          <cell r="E197" t="str">
            <v>总用地1031亩，进行基础设施建设、土地平整等综合开发项目。</v>
          </cell>
          <cell r="F197" t="str">
            <v>2017-2020</v>
          </cell>
          <cell r="G197">
            <v>79000</v>
          </cell>
          <cell r="H197">
            <v>5000</v>
          </cell>
          <cell r="I197" t="str">
            <v>完成河道工程，市政道路完成50%</v>
          </cell>
          <cell r="J197">
            <v>9</v>
          </cell>
          <cell r="K197" t="str">
            <v>无</v>
          </cell>
          <cell r="L197" t="str">
            <v>海航公司</v>
          </cell>
          <cell r="M197" t="str">
            <v>马尾区</v>
          </cell>
          <cell r="N197" t="str">
            <v>预备</v>
          </cell>
          <cell r="O197" t="str">
            <v>新申报预备</v>
          </cell>
        </row>
        <row r="198">
          <cell r="B198" t="str">
            <v>福清元洪国际食品园</v>
          </cell>
          <cell r="C198" t="str">
            <v>工业</v>
          </cell>
          <cell r="D198" t="str">
            <v>福清市</v>
          </cell>
          <cell r="E198" t="str">
            <v>一期：总建筑面积29.59万平方米，完成项目填方工程及六条配套道路，总长约4.03公里，及一栋宿舍楼、一座仓库、10栋厂房。二期：项目总投资108.7亿元，其中冷链物流项目总建筑面积32.82万平方米，宿舍楼、10栋车间、1座仓库及配套设施；仓库仓储项目总建筑面积22.82万平方米，宿舍楼、8栋车间、1座仓库及配套设施；零售项目总建筑面积20.92万平方米，建设零售一条街及配套设施；食品制造项目总建筑面积30.02万平方米，宿舍楼、12栋车间、1座仓库及配套设施；水产品加工项目总建筑面积25.82万平方米，宿舍楼、7栋车间、1座仓库及配套设施。</v>
          </cell>
          <cell r="F198" t="str">
            <v>2017-2020</v>
          </cell>
          <cell r="G198">
            <v>1246758</v>
          </cell>
          <cell r="H198">
            <v>22000</v>
          </cell>
          <cell r="I198" t="str">
            <v>一期：一季度前期手续报批；二季度争取填方；三季度填方完成50%；四季度完成填方及土地招拍挂手续。二期：一季度委托项目工可、海洋环评编制、海域使用权论证设计工作；二季度完成项目工可编制、评审、立项；三季度完成项目海洋环评编制、评审及海域使用权论证；四季度开展海域招拍挂前期工作</v>
          </cell>
          <cell r="J198" t="str">
            <v>无</v>
          </cell>
          <cell r="K198" t="str">
            <v>无</v>
          </cell>
          <cell r="L198" t="str">
            <v>福清市港城建设开发有限公司</v>
          </cell>
          <cell r="M198" t="str">
            <v>福清市</v>
          </cell>
          <cell r="N198" t="str">
            <v>预备</v>
          </cell>
          <cell r="O198" t="str">
            <v>新申报预备</v>
          </cell>
        </row>
        <row r="199">
          <cell r="B199" t="str">
            <v>长乐网龙VR项目</v>
          </cell>
          <cell r="C199" t="str">
            <v>服务业</v>
          </cell>
          <cell r="D199" t="str">
            <v>长乐市</v>
          </cell>
          <cell r="E199" t="str">
            <v>建设VR+教育基地，主要包括办公楼、研发大楼、成品展厅、员工宿舍楼等</v>
          </cell>
          <cell r="F199" t="str">
            <v>2018-2020</v>
          </cell>
          <cell r="G199">
            <v>120000</v>
          </cell>
          <cell r="H199">
            <v>0</v>
          </cell>
          <cell r="I199" t="str">
            <v>一至三季度开展规划选址、土地报批等前期工作，四季度开展征交地工作</v>
          </cell>
          <cell r="J199" t="str">
            <v>无</v>
          </cell>
          <cell r="K199" t="str">
            <v>无</v>
          </cell>
          <cell r="L199" t="str">
            <v>福建天晴在线互动科技有限公司</v>
          </cell>
          <cell r="M199" t="str">
            <v>长乐市</v>
          </cell>
          <cell r="N199" t="str">
            <v>预备</v>
          </cell>
          <cell r="O199" t="str">
            <v>新申报预备</v>
          </cell>
        </row>
        <row r="200">
          <cell r="B200" t="str">
            <v>福州国家医疗健康大数据中心及产业园</v>
          </cell>
          <cell r="C200" t="str">
            <v>服务业</v>
          </cell>
          <cell r="D200" t="str">
            <v>长乐市</v>
          </cell>
          <cell r="E200" t="str">
            <v>建设国家医疗健康大数据中心及产业园东南中心</v>
          </cell>
          <cell r="F200" t="str">
            <v>2018-2020</v>
          </cell>
          <cell r="G200">
            <v>2000000</v>
          </cell>
          <cell r="H200">
            <v>10000</v>
          </cell>
          <cell r="I200" t="str">
            <v>完成土地、林地审批及各项建设审批等前期工作争取动工建设</v>
          </cell>
          <cell r="J200" t="str">
            <v>无</v>
          </cell>
          <cell r="K200" t="str">
            <v>无</v>
          </cell>
          <cell r="L200" t="str">
            <v>中国电子集团中电数据服务公司</v>
          </cell>
          <cell r="M200" t="str">
            <v>长乐市</v>
          </cell>
          <cell r="N200" t="str">
            <v>预备</v>
          </cell>
          <cell r="O200" t="str">
            <v>新申报预备</v>
          </cell>
        </row>
        <row r="201">
          <cell r="B201" t="str">
            <v>阳光学院五期</v>
          </cell>
          <cell r="C201" t="str">
            <v>社会事业</v>
          </cell>
          <cell r="D201" t="str">
            <v>马尾区</v>
          </cell>
          <cell r="E201" t="str">
            <v>总建筑面积5.76万平方米，新建4幢教学楼、3幢学生公寓、1幢体育馆及配套设施</v>
          </cell>
          <cell r="F201" t="str">
            <v>2018-2020</v>
          </cell>
          <cell r="G201">
            <v>30000</v>
          </cell>
          <cell r="H201">
            <v>0</v>
          </cell>
          <cell r="I201" t="str">
            <v>一、二季度土地报批；三季度争取确定建筑方案，争取年底动工</v>
          </cell>
          <cell r="J201" t="str">
            <v>无</v>
          </cell>
          <cell r="K201" t="str">
            <v>无</v>
          </cell>
          <cell r="L201" t="str">
            <v>福州大学阳光学院</v>
          </cell>
          <cell r="M201" t="str">
            <v/>
          </cell>
          <cell r="N201" t="str">
            <v>预备</v>
          </cell>
          <cell r="O201" t="str">
            <v>新申报预备</v>
          </cell>
        </row>
        <row r="202">
          <cell r="B202" t="str">
            <v>福州海峡青少年活动中心</v>
          </cell>
          <cell r="C202" t="str">
            <v>社会事业</v>
          </cell>
          <cell r="D202" t="str">
            <v>仓山区</v>
          </cell>
          <cell r="E202" t="str">
            <v>建筑总面积5.89万平方米，主要功能包括少年活动中心、青年活动中心及相关配套设施</v>
          </cell>
          <cell r="F202" t="str">
            <v>2017-2019</v>
          </cell>
          <cell r="G202">
            <v>68000</v>
          </cell>
          <cell r="H202">
            <v>3500</v>
          </cell>
          <cell r="I202" t="str">
            <v>9月开工，争取年内完成桩基施工和地下室开挖</v>
          </cell>
          <cell r="J202">
            <v>9</v>
          </cell>
          <cell r="K202" t="str">
            <v>无</v>
          </cell>
          <cell r="L202" t="str">
            <v>中国共产主义青年团福州市委员会</v>
          </cell>
          <cell r="M202" t="str">
            <v/>
          </cell>
          <cell r="N202" t="str">
            <v>预备</v>
          </cell>
          <cell r="O202" t="str">
            <v>新申报预备</v>
          </cell>
        </row>
        <row r="203">
          <cell r="B203" t="str">
            <v>长乐市医院外科综合大楼</v>
          </cell>
          <cell r="C203" t="str">
            <v>社会事业</v>
          </cell>
          <cell r="D203" t="str">
            <v>长乐市</v>
          </cell>
          <cell r="E203" t="str">
            <v>总建筑面积3.72万㎡，设置床位400张。</v>
          </cell>
          <cell r="F203" t="str">
            <v>2017-2018</v>
          </cell>
          <cell r="G203">
            <v>24000</v>
          </cell>
          <cell r="H203">
            <v>15000</v>
          </cell>
          <cell r="I203" t="str">
            <v>一至四季度主体工程施工。</v>
          </cell>
          <cell r="J203">
            <v>1</v>
          </cell>
          <cell r="K203" t="str">
            <v>无</v>
          </cell>
          <cell r="L203" t="str">
            <v>长乐市医院</v>
          </cell>
          <cell r="M203" t="str">
            <v>长乐市</v>
          </cell>
          <cell r="N203" t="str">
            <v>预备</v>
          </cell>
          <cell r="O203" t="str">
            <v>新申报预备</v>
          </cell>
        </row>
        <row r="204">
          <cell r="B204" t="str">
            <v>长乐斯坦福医疗卫生商业商务项目</v>
          </cell>
          <cell r="C204" t="str">
            <v>社会事业</v>
          </cell>
          <cell r="D204" t="str">
            <v>长乐市</v>
          </cell>
          <cell r="E204" t="str">
            <v>建设面积6.7万平方米，用地30亩</v>
          </cell>
          <cell r="F204" t="str">
            <v>2017-2019</v>
          </cell>
          <cell r="G204">
            <v>20000</v>
          </cell>
          <cell r="H204">
            <v>10000</v>
          </cell>
          <cell r="I204" t="str">
            <v>一至二季度完成建设手续审批，三季度动工建设，四季度基础施工。</v>
          </cell>
          <cell r="J204">
            <v>12</v>
          </cell>
          <cell r="K204" t="str">
            <v>无</v>
          </cell>
          <cell r="L204" t="str">
            <v>斯坦福(长乐)医院医疗技术管理有限责任公司</v>
          </cell>
          <cell r="M204" t="str">
            <v>长乐市</v>
          </cell>
          <cell r="N204" t="str">
            <v>预备</v>
          </cell>
          <cell r="O204" t="str">
            <v>新申报预备</v>
          </cell>
        </row>
        <row r="205">
          <cell r="B205" t="str">
            <v>文福苑老年公寓</v>
          </cell>
          <cell r="C205" t="str">
            <v>社会事业</v>
          </cell>
          <cell r="D205" t="str">
            <v>长乐市</v>
          </cell>
          <cell r="E205" t="str">
            <v>规划用地100亩，总建筑面积87800㎡，床位1220张，建设老年公寓、老年疗养、老年住宅以及配套的老年文化活动中心、老年医疗急救康复中心、护理职工公寓等配套设施。</v>
          </cell>
          <cell r="F205" t="str">
            <v>2018-2020</v>
          </cell>
          <cell r="G205">
            <v>54800</v>
          </cell>
          <cell r="H205">
            <v>5000</v>
          </cell>
          <cell r="I205" t="str">
            <v>完成用林、用地、土地出让、交地、建设方案设计、建设施工许可证等审批手续。</v>
          </cell>
          <cell r="J205">
            <v>12</v>
          </cell>
          <cell r="K205" t="str">
            <v>无</v>
          </cell>
          <cell r="L205" t="str">
            <v>福建省长乐市文福苑老年公寓有限公司</v>
          </cell>
          <cell r="M205" t="str">
            <v/>
          </cell>
          <cell r="N205" t="str">
            <v>预备</v>
          </cell>
          <cell r="O205" t="str">
            <v>新申报预备</v>
          </cell>
        </row>
        <row r="206">
          <cell r="B206" t="str">
            <v>长乐椿萱乐老年公寓项目</v>
          </cell>
          <cell r="C206" t="str">
            <v>社会事业</v>
          </cell>
          <cell r="D206" t="str">
            <v>长乐市</v>
          </cell>
          <cell r="E206" t="str">
            <v>建设老年休闲公寓,总建筑面积6.5万平方米，建设128栋公寓楼，包含1000套公寓套间。</v>
          </cell>
          <cell r="F206" t="str">
            <v>2017-2018</v>
          </cell>
          <cell r="G206">
            <v>50000</v>
          </cell>
          <cell r="H206">
            <v>20000</v>
          </cell>
          <cell r="I206" t="str">
            <v>一至四季度主体结构施工。</v>
          </cell>
          <cell r="J206">
            <v>5</v>
          </cell>
          <cell r="K206" t="str">
            <v>无</v>
          </cell>
          <cell r="L206" t="str">
            <v>福建省椿萱乐投资有限公司</v>
          </cell>
          <cell r="M206" t="str">
            <v>长乐市</v>
          </cell>
          <cell r="N206" t="str">
            <v>预备</v>
          </cell>
          <cell r="O206" t="str">
            <v>新申报预备</v>
          </cell>
        </row>
      </sheetData>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A829"/>
  <sheetViews>
    <sheetView tabSelected="1" workbookViewId="0">
      <selection activeCell="A1" sqref="A1:AM1"/>
    </sheetView>
  </sheetViews>
  <sheetFormatPr defaultColWidth="9" defaultRowHeight="12"/>
  <cols>
    <col min="1" max="1" width="3.25" style="1" customWidth="1"/>
    <col min="2" max="2" width="9.75" style="1" customWidth="1"/>
    <col min="3" max="3" width="4.125" style="1" hidden="1" customWidth="1"/>
    <col min="4" max="4" width="4.75" style="1" hidden="1" customWidth="1"/>
    <col min="5" max="5" width="3.875" style="1" hidden="1" customWidth="1"/>
    <col min="6" max="6" width="4.75" style="1" hidden="1" customWidth="1"/>
    <col min="7" max="7" width="3.5" style="2" hidden="1" customWidth="1"/>
    <col min="8" max="8" width="3.625" style="1" hidden="1" customWidth="1"/>
    <col min="9" max="9" width="4" style="1" hidden="1" customWidth="1"/>
    <col min="10" max="10" width="35.625" style="1" customWidth="1"/>
    <col min="11" max="11" width="4.25" style="2" customWidth="1"/>
    <col min="12" max="12" width="10.25" style="3" customWidth="1"/>
    <col min="13" max="13" width="5" style="2" hidden="1" customWidth="1"/>
    <col min="14" max="14" width="6.375" style="2" hidden="1" customWidth="1"/>
    <col min="15" max="15" width="5.125" style="2" hidden="1" customWidth="1"/>
    <col min="16" max="16" width="2.875" style="2" hidden="1" customWidth="1"/>
    <col min="17" max="17" width="2.625" style="2" hidden="1" customWidth="1"/>
    <col min="18" max="18" width="7.25" style="2" hidden="1" customWidth="1"/>
    <col min="19" max="19" width="5.75" style="2" hidden="1" customWidth="1"/>
    <col min="20" max="20" width="5.875" style="2" hidden="1" customWidth="1"/>
    <col min="21" max="21" width="8.75" style="3" customWidth="1"/>
    <col min="22" max="22" width="32.625" style="1" customWidth="1"/>
    <col min="23" max="23" width="9.625" style="3" customWidth="1"/>
    <col min="24" max="24" width="32.625" style="1" customWidth="1"/>
    <col min="25" max="26" width="3.825" style="4" customWidth="1"/>
    <col min="27" max="32" width="3.875" style="1" hidden="1" customWidth="1"/>
    <col min="33" max="33" width="5.25" style="5" customWidth="1"/>
    <col min="34" max="35" width="3.875" style="1" hidden="1" customWidth="1"/>
    <col min="36" max="36" width="3.125" style="6" customWidth="1"/>
    <col min="37" max="38" width="3.125" style="2" customWidth="1"/>
    <col min="39" max="39" width="3.125" style="2" hidden="1" customWidth="1"/>
    <col min="40" max="40" width="7" style="2" hidden="1" customWidth="1"/>
    <col min="41" max="41" width="9" style="7" hidden="1" customWidth="1"/>
    <col min="42" max="52" width="9" style="1" hidden="1" customWidth="1"/>
    <col min="53" max="53" width="9" style="1" customWidth="1"/>
    <col min="54" max="16384" width="9" style="1"/>
  </cols>
  <sheetData>
    <row r="1" s="1" customFormat="1" ht="27" spans="1:41">
      <c r="A1" s="8" t="s">
        <v>0</v>
      </c>
      <c r="B1" s="9"/>
      <c r="C1" s="8"/>
      <c r="D1" s="8"/>
      <c r="E1" s="8"/>
      <c r="F1" s="8"/>
      <c r="G1" s="8"/>
      <c r="H1" s="8"/>
      <c r="I1" s="8"/>
      <c r="J1" s="9"/>
      <c r="K1" s="8"/>
      <c r="L1" s="18"/>
      <c r="M1" s="8"/>
      <c r="N1" s="8"/>
      <c r="O1" s="8"/>
      <c r="P1" s="8"/>
      <c r="Q1" s="8"/>
      <c r="R1" s="8"/>
      <c r="S1" s="8"/>
      <c r="T1" s="8"/>
      <c r="U1" s="18"/>
      <c r="V1" s="9"/>
      <c r="W1" s="18"/>
      <c r="X1" s="9"/>
      <c r="Y1" s="27"/>
      <c r="Z1" s="27"/>
      <c r="AA1" s="8"/>
      <c r="AB1" s="8"/>
      <c r="AC1" s="8"/>
      <c r="AD1" s="8"/>
      <c r="AE1" s="8"/>
      <c r="AF1" s="8"/>
      <c r="AG1" s="33"/>
      <c r="AH1" s="8"/>
      <c r="AI1" s="8"/>
      <c r="AJ1" s="34"/>
      <c r="AK1" s="8"/>
      <c r="AL1" s="35"/>
      <c r="AM1" s="8"/>
      <c r="AN1" s="36"/>
      <c r="AO1" s="53"/>
    </row>
    <row r="2" s="1" customFormat="1" ht="24" customHeight="1" spans="1:52">
      <c r="A2" s="10" t="s">
        <v>1</v>
      </c>
      <c r="B2" s="10" t="s">
        <v>2</v>
      </c>
      <c r="C2" s="10" t="s">
        <v>3</v>
      </c>
      <c r="D2" s="10" t="s">
        <v>4</v>
      </c>
      <c r="E2" s="10" t="s">
        <v>5</v>
      </c>
      <c r="F2" s="10" t="s">
        <v>6</v>
      </c>
      <c r="G2" s="10" t="s">
        <v>7</v>
      </c>
      <c r="H2" s="10" t="s">
        <v>8</v>
      </c>
      <c r="I2" s="10"/>
      <c r="J2" s="10" t="s">
        <v>9</v>
      </c>
      <c r="K2" s="10" t="s">
        <v>10</v>
      </c>
      <c r="L2" s="19" t="s">
        <v>11</v>
      </c>
      <c r="M2" s="10" t="s">
        <v>12</v>
      </c>
      <c r="N2" s="10"/>
      <c r="O2" s="10"/>
      <c r="P2" s="10"/>
      <c r="Q2" s="10"/>
      <c r="R2" s="10"/>
      <c r="S2" s="10" t="s">
        <v>13</v>
      </c>
      <c r="T2" s="10" t="s">
        <v>14</v>
      </c>
      <c r="U2" s="19" t="s">
        <v>15</v>
      </c>
      <c r="V2" s="10"/>
      <c r="W2" s="19" t="s">
        <v>16</v>
      </c>
      <c r="X2" s="10"/>
      <c r="Y2" s="19"/>
      <c r="Z2" s="19"/>
      <c r="AA2" s="10" t="s">
        <v>17</v>
      </c>
      <c r="AB2" s="10"/>
      <c r="AC2" s="10"/>
      <c r="AD2" s="10"/>
      <c r="AE2" s="10"/>
      <c r="AF2" s="10"/>
      <c r="AG2" s="37" t="s">
        <v>18</v>
      </c>
      <c r="AH2" s="38"/>
      <c r="AI2" s="38"/>
      <c r="AJ2" s="10" t="s">
        <v>19</v>
      </c>
      <c r="AK2" s="39" t="s">
        <v>20</v>
      </c>
      <c r="AL2" s="39" t="s">
        <v>21</v>
      </c>
      <c r="AM2" s="10" t="s">
        <v>22</v>
      </c>
      <c r="AN2" s="11" t="s">
        <v>23</v>
      </c>
      <c r="AO2" s="13" t="s">
        <v>24</v>
      </c>
      <c r="AP2" s="11" t="s">
        <v>25</v>
      </c>
      <c r="AQ2" s="11" t="s">
        <v>26</v>
      </c>
      <c r="AR2" s="11" t="s">
        <v>27</v>
      </c>
      <c r="AS2" s="11" t="s">
        <v>28</v>
      </c>
      <c r="AT2" s="11" t="s">
        <v>29</v>
      </c>
      <c r="AU2" s="11"/>
      <c r="AV2" s="11"/>
      <c r="AW2" s="11"/>
      <c r="AX2" s="11"/>
      <c r="AY2" s="11"/>
      <c r="AZ2" s="11"/>
    </row>
    <row r="3" s="1" customFormat="1" ht="42" customHeight="1" spans="1:52">
      <c r="A3" s="10"/>
      <c r="B3" s="10"/>
      <c r="C3" s="10"/>
      <c r="D3" s="10"/>
      <c r="E3" s="10"/>
      <c r="F3" s="10"/>
      <c r="G3" s="10"/>
      <c r="H3" s="10"/>
      <c r="I3" s="10"/>
      <c r="J3" s="10"/>
      <c r="K3" s="10"/>
      <c r="L3" s="19"/>
      <c r="M3" s="10" t="s">
        <v>30</v>
      </c>
      <c r="N3" s="10" t="s">
        <v>31</v>
      </c>
      <c r="O3" s="10" t="s">
        <v>32</v>
      </c>
      <c r="P3" s="10" t="s">
        <v>33</v>
      </c>
      <c r="Q3" s="10" t="s">
        <v>34</v>
      </c>
      <c r="R3" s="10" t="s">
        <v>35</v>
      </c>
      <c r="S3" s="10"/>
      <c r="T3" s="10"/>
      <c r="U3" s="19" t="s">
        <v>36</v>
      </c>
      <c r="V3" s="10" t="s">
        <v>37</v>
      </c>
      <c r="W3" s="19" t="s">
        <v>38</v>
      </c>
      <c r="X3" s="10" t="s">
        <v>39</v>
      </c>
      <c r="Y3" s="28" t="s">
        <v>40</v>
      </c>
      <c r="Z3" s="28" t="s">
        <v>41</v>
      </c>
      <c r="AA3" s="10" t="s">
        <v>42</v>
      </c>
      <c r="AB3" s="10" t="s">
        <v>43</v>
      </c>
      <c r="AC3" s="10" t="s">
        <v>44</v>
      </c>
      <c r="AD3" s="10" t="s">
        <v>45</v>
      </c>
      <c r="AE3" s="10" t="s">
        <v>46</v>
      </c>
      <c r="AF3" s="10" t="s">
        <v>47</v>
      </c>
      <c r="AG3" s="40"/>
      <c r="AH3" s="41" t="s">
        <v>48</v>
      </c>
      <c r="AI3" s="41" t="s">
        <v>49</v>
      </c>
      <c r="AJ3" s="10"/>
      <c r="AK3" s="42"/>
      <c r="AL3" s="42"/>
      <c r="AM3" s="10"/>
      <c r="AN3" s="11"/>
      <c r="AO3" s="13"/>
      <c r="AP3" s="11"/>
      <c r="AQ3" s="11"/>
      <c r="AR3" s="14"/>
      <c r="AS3" s="11"/>
      <c r="AT3" s="11" t="s">
        <v>50</v>
      </c>
      <c r="AU3" s="11" t="s">
        <v>51</v>
      </c>
      <c r="AV3" s="11" t="s">
        <v>52</v>
      </c>
      <c r="AW3" s="11" t="s">
        <v>51</v>
      </c>
      <c r="AX3" s="11" t="s">
        <v>53</v>
      </c>
      <c r="AY3" s="11" t="s">
        <v>54</v>
      </c>
      <c r="AZ3" s="11" t="s">
        <v>41</v>
      </c>
    </row>
    <row r="4" s="1" customFormat="1" ht="21" customHeight="1" spans="1:52">
      <c r="A4" s="11"/>
      <c r="B4" s="11" t="s">
        <v>55</v>
      </c>
      <c r="C4" s="11"/>
      <c r="D4" s="11"/>
      <c r="E4" s="11"/>
      <c r="F4" s="11"/>
      <c r="G4" s="11"/>
      <c r="H4" s="11"/>
      <c r="I4" s="11"/>
      <c r="J4" s="11">
        <f ca="1" t="shared" ref="J4:U4" si="0">SUM(J5,J436,J693)</f>
        <v>792</v>
      </c>
      <c r="K4" s="11" t="s">
        <v>56</v>
      </c>
      <c r="L4" s="20">
        <f ca="1" t="shared" si="0"/>
        <v>163951822.45</v>
      </c>
      <c r="M4" s="11">
        <f t="shared" si="0"/>
        <v>0</v>
      </c>
      <c r="N4" s="11">
        <f t="shared" si="0"/>
        <v>0</v>
      </c>
      <c r="O4" s="11">
        <f t="shared" si="0"/>
        <v>0</v>
      </c>
      <c r="P4" s="11">
        <f t="shared" si="0"/>
        <v>0</v>
      </c>
      <c r="Q4" s="11">
        <f t="shared" si="0"/>
        <v>0</v>
      </c>
      <c r="R4" s="11">
        <f t="shared" si="0"/>
        <v>0</v>
      </c>
      <c r="S4" s="11">
        <f t="shared" si="0"/>
        <v>0</v>
      </c>
      <c r="T4" s="11">
        <f t="shared" si="0"/>
        <v>0</v>
      </c>
      <c r="U4" s="20">
        <f ca="1" t="shared" si="0"/>
        <v>47275844.57</v>
      </c>
      <c r="V4" s="11"/>
      <c r="W4" s="20">
        <f ca="1">SUM(W5,W436,W693)</f>
        <v>28331104.6</v>
      </c>
      <c r="X4" s="11"/>
      <c r="Y4" s="29"/>
      <c r="Z4" s="29"/>
      <c r="AA4" s="11"/>
      <c r="AB4" s="11"/>
      <c r="AC4" s="11"/>
      <c r="AD4" s="11"/>
      <c r="AE4" s="11"/>
      <c r="AF4" s="11"/>
      <c r="AG4" s="43"/>
      <c r="AH4" s="44"/>
      <c r="AI4" s="44"/>
      <c r="AJ4" s="45"/>
      <c r="AK4" s="44"/>
      <c r="AL4" s="44"/>
      <c r="AM4" s="11"/>
      <c r="AN4" s="11"/>
      <c r="AO4" s="13"/>
      <c r="AP4" s="11"/>
      <c r="AQ4" s="11"/>
      <c r="AR4" s="14"/>
      <c r="AS4" s="11"/>
      <c r="AT4" s="11"/>
      <c r="AU4" s="11"/>
      <c r="AV4" s="11"/>
      <c r="AW4" s="11"/>
      <c r="AX4" s="11"/>
      <c r="AY4" s="11"/>
      <c r="AZ4" s="11"/>
    </row>
    <row r="5" s="1" customFormat="1" ht="21" customHeight="1" spans="1:52">
      <c r="A5" s="11"/>
      <c r="B5" s="11" t="s">
        <v>57</v>
      </c>
      <c r="C5" s="11"/>
      <c r="D5" s="11"/>
      <c r="E5" s="11"/>
      <c r="F5" s="11"/>
      <c r="G5" s="11"/>
      <c r="H5" s="11"/>
      <c r="I5" s="11"/>
      <c r="J5" s="11">
        <f ca="1">COUNTIF(AM:AM,B5)</f>
        <v>420</v>
      </c>
      <c r="K5" s="11" t="s">
        <v>56</v>
      </c>
      <c r="L5" s="20">
        <f ca="1">SUMIF(AM:AM,B5,L:L)</f>
        <v>95590433.95</v>
      </c>
      <c r="M5" s="11"/>
      <c r="N5" s="11"/>
      <c r="O5" s="11"/>
      <c r="P5" s="11"/>
      <c r="Q5" s="11"/>
      <c r="R5" s="11"/>
      <c r="S5" s="11"/>
      <c r="T5" s="11"/>
      <c r="U5" s="20">
        <f ca="1">SUMIF(AM:AM,B5,U:U)</f>
        <v>45285626.2</v>
      </c>
      <c r="V5" s="11"/>
      <c r="W5" s="20">
        <f ca="1">SUMIF(AM:AM,B5,W:W)</f>
        <v>18891698.6</v>
      </c>
      <c r="X5" s="11"/>
      <c r="Y5" s="29"/>
      <c r="Z5" s="29"/>
      <c r="AA5" s="11"/>
      <c r="AB5" s="11"/>
      <c r="AC5" s="11"/>
      <c r="AD5" s="11"/>
      <c r="AE5" s="11"/>
      <c r="AF5" s="11"/>
      <c r="AG5" s="43"/>
      <c r="AH5" s="44"/>
      <c r="AI5" s="44"/>
      <c r="AJ5" s="45"/>
      <c r="AK5" s="44"/>
      <c r="AL5" s="44"/>
      <c r="AM5" s="11"/>
      <c r="AN5" s="11"/>
      <c r="AO5" s="13"/>
      <c r="AP5" s="11"/>
      <c r="AQ5" s="11"/>
      <c r="AR5" s="14"/>
      <c r="AS5" s="11"/>
      <c r="AT5" s="11"/>
      <c r="AU5" s="11"/>
      <c r="AV5" s="11"/>
      <c r="AW5" s="11"/>
      <c r="AX5" s="11"/>
      <c r="AY5" s="11"/>
      <c r="AZ5" s="11"/>
    </row>
    <row r="6" s="1" customFormat="1" ht="21" customHeight="1" spans="1:52">
      <c r="A6" s="11"/>
      <c r="B6" s="11" t="s">
        <v>58</v>
      </c>
      <c r="C6" s="11"/>
      <c r="D6" s="11"/>
      <c r="E6" s="11"/>
      <c r="F6" s="11"/>
      <c r="G6" s="11"/>
      <c r="H6" s="11"/>
      <c r="I6" s="11"/>
      <c r="J6" s="11">
        <f ca="1">COUNTIFS(AM:AM,"在建",G:G,B6)</f>
        <v>24</v>
      </c>
      <c r="K6" s="11" t="s">
        <v>56</v>
      </c>
      <c r="L6" s="20">
        <f ca="1">SUMIFS(L:L,AM:AM,"在建",G:G,B6)</f>
        <v>2799604</v>
      </c>
      <c r="M6" s="11"/>
      <c r="N6" s="11"/>
      <c r="O6" s="11"/>
      <c r="P6" s="11"/>
      <c r="Q6" s="11"/>
      <c r="R6" s="11"/>
      <c r="S6" s="11"/>
      <c r="T6" s="11"/>
      <c r="U6" s="20">
        <f ca="1">SUMIFS(U:U,AM:AM,"在建",G:G,B6)</f>
        <v>875502</v>
      </c>
      <c r="V6" s="11"/>
      <c r="W6" s="20">
        <f ca="1">SUMIFS(W:W,AM:AM,"在建",G:G,B6)</f>
        <v>499936</v>
      </c>
      <c r="X6" s="11"/>
      <c r="Y6" s="29"/>
      <c r="Z6" s="29"/>
      <c r="AA6" s="11"/>
      <c r="AB6" s="11"/>
      <c r="AC6" s="11"/>
      <c r="AD6" s="11"/>
      <c r="AE6" s="11"/>
      <c r="AF6" s="11"/>
      <c r="AG6" s="43"/>
      <c r="AH6" s="44"/>
      <c r="AI6" s="44"/>
      <c r="AJ6" s="45"/>
      <c r="AK6" s="44"/>
      <c r="AL6" s="44"/>
      <c r="AM6" s="11"/>
      <c r="AN6" s="11"/>
      <c r="AO6" s="13"/>
      <c r="AP6" s="11"/>
      <c r="AQ6" s="11"/>
      <c r="AR6" s="14"/>
      <c r="AS6" s="11"/>
      <c r="AT6" s="11"/>
      <c r="AU6" s="11"/>
      <c r="AV6" s="11"/>
      <c r="AW6" s="11"/>
      <c r="AX6" s="11"/>
      <c r="AY6" s="11"/>
      <c r="AZ6" s="11"/>
    </row>
    <row r="7" s="1" customFormat="1" ht="83" customHeight="1" spans="1:52">
      <c r="A7" s="11">
        <f>IF(AJ7="","",COUNTA($AJ$7:AJ7))</f>
        <v>1</v>
      </c>
      <c r="B7" s="12" t="s">
        <v>59</v>
      </c>
      <c r="C7" s="12" t="s">
        <v>60</v>
      </c>
      <c r="D7" s="12" t="s">
        <v>61</v>
      </c>
      <c r="E7" s="12" t="s">
        <v>61</v>
      </c>
      <c r="F7" s="12" t="s">
        <v>61</v>
      </c>
      <c r="G7" s="13" t="s">
        <v>58</v>
      </c>
      <c r="H7" s="12" t="s">
        <v>62</v>
      </c>
      <c r="I7" s="12" t="s">
        <v>63</v>
      </c>
      <c r="J7" s="12" t="s">
        <v>64</v>
      </c>
      <c r="K7" s="13" t="s">
        <v>65</v>
      </c>
      <c r="L7" s="21">
        <v>12000</v>
      </c>
      <c r="M7" s="13">
        <v>0</v>
      </c>
      <c r="N7" s="13">
        <v>12000</v>
      </c>
      <c r="O7" s="13">
        <v>0</v>
      </c>
      <c r="P7" s="13">
        <v>0</v>
      </c>
      <c r="Q7" s="13">
        <v>0</v>
      </c>
      <c r="R7" s="13">
        <v>0</v>
      </c>
      <c r="S7" s="13" t="s">
        <v>66</v>
      </c>
      <c r="T7" s="13" t="s">
        <v>61</v>
      </c>
      <c r="U7" s="21">
        <v>3000</v>
      </c>
      <c r="V7" s="12" t="s">
        <v>67</v>
      </c>
      <c r="W7" s="21">
        <v>5000</v>
      </c>
      <c r="X7" s="12" t="s">
        <v>68</v>
      </c>
      <c r="Y7" s="30"/>
      <c r="Z7" s="30" t="s">
        <v>69</v>
      </c>
      <c r="AA7" s="12">
        <v>0</v>
      </c>
      <c r="AB7" s="12">
        <v>0</v>
      </c>
      <c r="AC7" s="12">
        <v>0</v>
      </c>
      <c r="AD7" s="12">
        <v>0</v>
      </c>
      <c r="AE7" s="12">
        <v>0</v>
      </c>
      <c r="AF7" s="12">
        <v>0</v>
      </c>
      <c r="AG7" s="22" t="s">
        <v>70</v>
      </c>
      <c r="AH7" s="12" t="s">
        <v>71</v>
      </c>
      <c r="AI7" s="12" t="s">
        <v>72</v>
      </c>
      <c r="AJ7" s="46" t="s">
        <v>62</v>
      </c>
      <c r="AK7" s="13" t="s">
        <v>73</v>
      </c>
      <c r="AL7" s="24" t="s">
        <v>74</v>
      </c>
      <c r="AM7" s="13" t="s">
        <v>57</v>
      </c>
      <c r="AN7" s="13"/>
      <c r="AO7" s="12" t="s">
        <v>75</v>
      </c>
      <c r="AP7" s="12"/>
      <c r="AQ7" s="12"/>
      <c r="AR7" s="12"/>
      <c r="AS7" s="12"/>
      <c r="AT7" s="14" t="str">
        <f ca="1">IFERROR(VLOOKUP(B7,'[2]2017省级重点项目'!$B$3:$O$206,6,0),"")</f>
        <v/>
      </c>
      <c r="AU7" s="14" t="str">
        <f ca="1" t="shared" ref="AU7:AU26" si="1">IFERROR(L7-AT7,"")</f>
        <v/>
      </c>
      <c r="AV7" s="14" t="str">
        <f ca="1">IFERROR(VLOOKUP(B7,'[2]2017省级重点项目'!$B$3:$O$206,7,0),"")</f>
        <v/>
      </c>
      <c r="AW7" s="14" t="str">
        <f ca="1" t="shared" ref="AW7:AW26" si="2">IFERROR(W7-AV7,"")</f>
        <v/>
      </c>
      <c r="AX7" s="14" t="str">
        <f ca="1">IFERROR(VLOOKUP(B7,'[2]2017省级重点项目'!$B$3:$O$206,12,0),"")</f>
        <v/>
      </c>
      <c r="AY7" s="14" t="str">
        <f ca="1">IFERROR(VLOOKUP(B7,'[2]2017省级重点项目'!$B$3:$O$206,9,0),"")</f>
        <v/>
      </c>
      <c r="AZ7" s="14" t="str">
        <f ca="1">IFERROR(VLOOKUP(B7,'[2]2017省级重点项目'!$B$3:$O$206,10,0),"")</f>
        <v/>
      </c>
    </row>
    <row r="8" s="1" customFormat="1" ht="75" customHeight="1" spans="1:52">
      <c r="A8" s="11">
        <f>IF(AJ8="","",COUNTA($AJ$7:AJ8))</f>
        <v>2</v>
      </c>
      <c r="B8" s="14" t="s">
        <v>76</v>
      </c>
      <c r="C8" s="14" t="s">
        <v>77</v>
      </c>
      <c r="D8" s="14" t="s">
        <v>57</v>
      </c>
      <c r="E8" s="14"/>
      <c r="F8" s="14" t="s">
        <v>78</v>
      </c>
      <c r="G8" s="11" t="s">
        <v>58</v>
      </c>
      <c r="H8" s="14" t="s">
        <v>79</v>
      </c>
      <c r="I8" s="14" t="s">
        <v>80</v>
      </c>
      <c r="J8" s="14" t="s">
        <v>81</v>
      </c>
      <c r="K8" s="11" t="s">
        <v>82</v>
      </c>
      <c r="L8" s="20">
        <v>11200</v>
      </c>
      <c r="M8" s="11">
        <v>11200</v>
      </c>
      <c r="N8" s="11"/>
      <c r="O8" s="11"/>
      <c r="P8" s="11"/>
      <c r="Q8" s="11"/>
      <c r="R8" s="11"/>
      <c r="S8" s="11" t="s">
        <v>83</v>
      </c>
      <c r="T8" s="11" t="s">
        <v>35</v>
      </c>
      <c r="U8" s="20">
        <v>6600</v>
      </c>
      <c r="V8" s="14" t="s">
        <v>84</v>
      </c>
      <c r="W8" s="20">
        <v>2500</v>
      </c>
      <c r="X8" s="14" t="s">
        <v>85</v>
      </c>
      <c r="Y8" s="29"/>
      <c r="Z8" s="29"/>
      <c r="AA8" s="14"/>
      <c r="AB8" s="14"/>
      <c r="AC8" s="14"/>
      <c r="AD8" s="14"/>
      <c r="AE8" s="14"/>
      <c r="AF8" s="14"/>
      <c r="AG8" s="47" t="s">
        <v>86</v>
      </c>
      <c r="AH8" s="14" t="s">
        <v>87</v>
      </c>
      <c r="AI8" s="14" t="s">
        <v>88</v>
      </c>
      <c r="AJ8" s="45" t="s">
        <v>79</v>
      </c>
      <c r="AK8" s="11" t="s">
        <v>89</v>
      </c>
      <c r="AL8" s="24" t="s">
        <v>74</v>
      </c>
      <c r="AM8" s="11" t="s">
        <v>57</v>
      </c>
      <c r="AN8" s="11"/>
      <c r="AO8" s="12" t="s">
        <v>75</v>
      </c>
      <c r="AP8" s="14"/>
      <c r="AQ8" s="14"/>
      <c r="AR8" s="14"/>
      <c r="AS8" s="14"/>
      <c r="AT8" s="14" t="str">
        <f ca="1">IFERROR(VLOOKUP(B8,'[2]2017省级重点项目'!$B$3:$O$206,6,0),"")</f>
        <v/>
      </c>
      <c r="AU8" s="14" t="str">
        <f ca="1" t="shared" si="1"/>
        <v/>
      </c>
      <c r="AV8" s="14" t="str">
        <f ca="1">IFERROR(VLOOKUP(B8,'[2]2017省级重点项目'!$B$3:$O$206,7,0),"")</f>
        <v/>
      </c>
      <c r="AW8" s="14" t="str">
        <f ca="1" t="shared" si="2"/>
        <v/>
      </c>
      <c r="AX8" s="14" t="str">
        <f ca="1">IFERROR(VLOOKUP(B8,'[2]2017省级重点项目'!$B$3:$O$206,12,0),"")</f>
        <v/>
      </c>
      <c r="AY8" s="14" t="str">
        <f ca="1">IFERROR(VLOOKUP(B8,'[2]2017省级重点项目'!$B$3:$O$206,9,0),"")</f>
        <v/>
      </c>
      <c r="AZ8" s="14" t="str">
        <f ca="1">IFERROR(VLOOKUP(B8,'[2]2017省级重点项目'!$B$3:$O$206,10,0),"")</f>
        <v/>
      </c>
    </row>
    <row r="9" s="1" customFormat="1" ht="72" customHeight="1" spans="1:52">
      <c r="A9" s="11">
        <f>IF(AJ9="","",COUNTA($AJ$7:AJ9))</f>
        <v>3</v>
      </c>
      <c r="B9" s="14" t="s">
        <v>90</v>
      </c>
      <c r="C9" s="14" t="s">
        <v>77</v>
      </c>
      <c r="D9" s="14" t="s">
        <v>57</v>
      </c>
      <c r="E9" s="14"/>
      <c r="F9" s="14" t="s">
        <v>78</v>
      </c>
      <c r="G9" s="11" t="s">
        <v>58</v>
      </c>
      <c r="H9" s="14" t="s">
        <v>79</v>
      </c>
      <c r="I9" s="14" t="s">
        <v>80</v>
      </c>
      <c r="J9" s="14" t="s">
        <v>91</v>
      </c>
      <c r="K9" s="11" t="s">
        <v>65</v>
      </c>
      <c r="L9" s="20">
        <v>26600</v>
      </c>
      <c r="M9" s="11">
        <v>26600</v>
      </c>
      <c r="N9" s="11"/>
      <c r="O9" s="11"/>
      <c r="P9" s="11"/>
      <c r="Q9" s="11"/>
      <c r="R9" s="11"/>
      <c r="S9" s="11" t="s">
        <v>83</v>
      </c>
      <c r="T9" s="11" t="s">
        <v>35</v>
      </c>
      <c r="U9" s="20">
        <v>10000</v>
      </c>
      <c r="V9" s="14" t="s">
        <v>92</v>
      </c>
      <c r="W9" s="20">
        <v>3000</v>
      </c>
      <c r="X9" s="14" t="s">
        <v>93</v>
      </c>
      <c r="Y9" s="29"/>
      <c r="Z9" s="29"/>
      <c r="AA9" s="14"/>
      <c r="AB9" s="14"/>
      <c r="AC9" s="14"/>
      <c r="AD9" s="14"/>
      <c r="AE9" s="14">
        <v>275.4</v>
      </c>
      <c r="AF9" s="14">
        <v>275.4</v>
      </c>
      <c r="AG9" s="47" t="s">
        <v>86</v>
      </c>
      <c r="AH9" s="14" t="s">
        <v>94</v>
      </c>
      <c r="AI9" s="14" t="s">
        <v>95</v>
      </c>
      <c r="AJ9" s="45" t="s">
        <v>79</v>
      </c>
      <c r="AK9" s="11" t="s">
        <v>89</v>
      </c>
      <c r="AL9" s="24" t="s">
        <v>74</v>
      </c>
      <c r="AM9" s="11" t="s">
        <v>57</v>
      </c>
      <c r="AN9" s="11"/>
      <c r="AO9" s="12" t="s">
        <v>75</v>
      </c>
      <c r="AP9" s="14"/>
      <c r="AQ9" s="14" t="s">
        <v>78</v>
      </c>
      <c r="AR9" s="14"/>
      <c r="AS9" s="14"/>
      <c r="AT9" s="14">
        <f ca="1">IFERROR(VLOOKUP(B9,'[2]2017省级重点项目'!$B$3:$O$206,6,0),"")</f>
        <v>26600</v>
      </c>
      <c r="AU9" s="14">
        <f ca="1" t="shared" si="1"/>
        <v>0</v>
      </c>
      <c r="AV9" s="14">
        <f ca="1">IFERROR(VLOOKUP(B9,'[2]2017省级重点项目'!$B$3:$O$206,7,0),"")</f>
        <v>3000</v>
      </c>
      <c r="AW9" s="14">
        <f ca="1" t="shared" si="2"/>
        <v>0</v>
      </c>
      <c r="AX9" s="14" t="str">
        <f ca="1">IFERROR(VLOOKUP(B9,'[2]2017省级重点项目'!$B$3:$O$206,12,0),"")</f>
        <v>马尾区</v>
      </c>
      <c r="AY9" s="14" t="str">
        <f ca="1">IFERROR(VLOOKUP(B9,'[2]2017省级重点项目'!$B$3:$O$206,9,0),"")</f>
        <v>无</v>
      </c>
      <c r="AZ9" s="14" t="str">
        <f ca="1">IFERROR(VLOOKUP(B9,'[2]2017省级重点项目'!$B$3:$O$206,10,0),"")</f>
        <v>无</v>
      </c>
    </row>
    <row r="10" s="1" customFormat="1" ht="165" customHeight="1" spans="1:52">
      <c r="A10" s="11">
        <f>IF(AJ10="","",COUNTA($AJ$7:AJ10))</f>
        <v>4</v>
      </c>
      <c r="B10" s="12" t="s">
        <v>96</v>
      </c>
      <c r="C10" s="13" t="s">
        <v>60</v>
      </c>
      <c r="D10" s="13" t="s">
        <v>60</v>
      </c>
      <c r="E10" s="13" t="s">
        <v>78</v>
      </c>
      <c r="F10" s="13" t="s">
        <v>78</v>
      </c>
      <c r="G10" s="13" t="s">
        <v>58</v>
      </c>
      <c r="H10" s="13" t="s">
        <v>97</v>
      </c>
      <c r="I10" s="13" t="s">
        <v>98</v>
      </c>
      <c r="J10" s="22" t="s">
        <v>99</v>
      </c>
      <c r="K10" s="13" t="s">
        <v>100</v>
      </c>
      <c r="L10" s="21">
        <v>75000</v>
      </c>
      <c r="M10" s="13">
        <v>0</v>
      </c>
      <c r="N10" s="13">
        <v>7000</v>
      </c>
      <c r="O10" s="13">
        <v>0</v>
      </c>
      <c r="P10" s="13">
        <v>0</v>
      </c>
      <c r="Q10" s="13">
        <v>0</v>
      </c>
      <c r="R10" s="13">
        <v>0</v>
      </c>
      <c r="S10" s="13" t="s">
        <v>66</v>
      </c>
      <c r="T10" s="13" t="s">
        <v>35</v>
      </c>
      <c r="U10" s="21">
        <v>12000</v>
      </c>
      <c r="V10" s="12" t="s">
        <v>101</v>
      </c>
      <c r="W10" s="21">
        <v>7000</v>
      </c>
      <c r="X10" s="22" t="s">
        <v>102</v>
      </c>
      <c r="Y10" s="30"/>
      <c r="Z10" s="30" t="s">
        <v>103</v>
      </c>
      <c r="AA10" s="13">
        <v>1200</v>
      </c>
      <c r="AB10" s="13">
        <v>1200</v>
      </c>
      <c r="AC10" s="13" t="s">
        <v>104</v>
      </c>
      <c r="AD10" s="13">
        <v>0</v>
      </c>
      <c r="AE10" s="13">
        <v>0</v>
      </c>
      <c r="AF10" s="13">
        <v>0</v>
      </c>
      <c r="AG10" s="22" t="s">
        <v>105</v>
      </c>
      <c r="AH10" s="13" t="s">
        <v>106</v>
      </c>
      <c r="AI10" s="13" t="s">
        <v>107</v>
      </c>
      <c r="AJ10" s="46" t="s">
        <v>97</v>
      </c>
      <c r="AK10" s="13" t="s">
        <v>108</v>
      </c>
      <c r="AL10" s="13" t="s">
        <v>74</v>
      </c>
      <c r="AM10" s="13" t="s">
        <v>57</v>
      </c>
      <c r="AN10" s="13"/>
      <c r="AO10" s="13" t="s">
        <v>75</v>
      </c>
      <c r="AP10" s="13" t="s">
        <v>78</v>
      </c>
      <c r="AQ10" s="13"/>
      <c r="AR10" s="13"/>
      <c r="AS10" s="13"/>
      <c r="AT10" s="14" t="str">
        <f ca="1">IFERROR(VLOOKUP(B10,'[2]2017省级重点项目'!$B$3:$O$206,6,0),"")</f>
        <v/>
      </c>
      <c r="AU10" s="14" t="str">
        <f ca="1" t="shared" si="1"/>
        <v/>
      </c>
      <c r="AV10" s="14" t="str">
        <f ca="1">IFERROR(VLOOKUP(B10,'[2]2017省级重点项目'!$B$3:$O$206,7,0),"")</f>
        <v/>
      </c>
      <c r="AW10" s="14" t="str">
        <f ca="1" t="shared" si="2"/>
        <v/>
      </c>
      <c r="AX10" s="14" t="str">
        <f ca="1">IFERROR(VLOOKUP(B10,'[2]2017省级重点项目'!$B$3:$O$206,12,0),"")</f>
        <v/>
      </c>
      <c r="AY10" s="14" t="str">
        <f ca="1">IFERROR(VLOOKUP(B10,'[2]2017省级重点项目'!$B$3:$O$206,9,0),"")</f>
        <v/>
      </c>
      <c r="AZ10" s="14" t="str">
        <f ca="1">IFERROR(VLOOKUP(B10,'[2]2017省级重点项目'!$B$3:$O$206,10,0),"")</f>
        <v/>
      </c>
    </row>
    <row r="11" s="1" customFormat="1" ht="84" customHeight="1" spans="1:52">
      <c r="A11" s="11">
        <f>IF(AJ11="","",COUNTA($AJ$7:AJ11))</f>
        <v>5</v>
      </c>
      <c r="B11" s="12" t="s">
        <v>109</v>
      </c>
      <c r="C11" s="13" t="s">
        <v>60</v>
      </c>
      <c r="D11" s="13" t="s">
        <v>60</v>
      </c>
      <c r="E11" s="13" t="s">
        <v>78</v>
      </c>
      <c r="F11" s="13" t="s">
        <v>78</v>
      </c>
      <c r="G11" s="13" t="s">
        <v>58</v>
      </c>
      <c r="H11" s="13" t="s">
        <v>97</v>
      </c>
      <c r="I11" s="13" t="s">
        <v>110</v>
      </c>
      <c r="J11" s="12" t="s">
        <v>111</v>
      </c>
      <c r="K11" s="13" t="s">
        <v>82</v>
      </c>
      <c r="L11" s="21">
        <v>200000</v>
      </c>
      <c r="M11" s="13">
        <v>200000</v>
      </c>
      <c r="N11" s="13"/>
      <c r="O11" s="13"/>
      <c r="P11" s="13"/>
      <c r="Q11" s="13"/>
      <c r="R11" s="13"/>
      <c r="S11" s="13" t="s">
        <v>83</v>
      </c>
      <c r="T11" s="13" t="s">
        <v>35</v>
      </c>
      <c r="U11" s="21">
        <v>145000</v>
      </c>
      <c r="V11" s="12" t="s">
        <v>112</v>
      </c>
      <c r="W11" s="21">
        <v>60000</v>
      </c>
      <c r="X11" s="12" t="s">
        <v>113</v>
      </c>
      <c r="Y11" s="30"/>
      <c r="Z11" s="30"/>
      <c r="AA11" s="13"/>
      <c r="AB11" s="13"/>
      <c r="AC11" s="13"/>
      <c r="AD11" s="13"/>
      <c r="AE11" s="13">
        <v>10600</v>
      </c>
      <c r="AF11" s="13"/>
      <c r="AG11" s="22" t="s">
        <v>114</v>
      </c>
      <c r="AH11" s="13" t="s">
        <v>115</v>
      </c>
      <c r="AI11" s="13" t="s">
        <v>115</v>
      </c>
      <c r="AJ11" s="46" t="s">
        <v>97</v>
      </c>
      <c r="AK11" s="13" t="s">
        <v>108</v>
      </c>
      <c r="AL11" s="13" t="s">
        <v>74</v>
      </c>
      <c r="AM11" s="13" t="s">
        <v>57</v>
      </c>
      <c r="AN11" s="13"/>
      <c r="AO11" s="13" t="s">
        <v>75</v>
      </c>
      <c r="AP11" s="13" t="s">
        <v>78</v>
      </c>
      <c r="AQ11" s="13" t="s">
        <v>78</v>
      </c>
      <c r="AR11" s="13"/>
      <c r="AS11" s="13"/>
      <c r="AT11" s="14">
        <f ca="1">IFERROR(VLOOKUP(B11,'[2]2017省级重点项目'!$B$3:$O$206,6,0),"")</f>
        <v>200000</v>
      </c>
      <c r="AU11" s="14">
        <f ca="1" t="shared" si="1"/>
        <v>0</v>
      </c>
      <c r="AV11" s="14">
        <f ca="1">IFERROR(VLOOKUP(B11,'[2]2017省级重点项目'!$B$3:$O$206,7,0),"")</f>
        <v>60000</v>
      </c>
      <c r="AW11" s="14">
        <f ca="1" t="shared" si="2"/>
        <v>0</v>
      </c>
      <c r="AX11" s="14" t="str">
        <f ca="1">IFERROR(VLOOKUP(B11,'[2]2017省级重点项目'!$B$3:$O$206,12,0),"")</f>
        <v>福清市</v>
      </c>
      <c r="AY11" s="14" t="str">
        <f ca="1">IFERROR(VLOOKUP(B11,'[2]2017省级重点项目'!$B$3:$O$206,9,0),"")</f>
        <v>无</v>
      </c>
      <c r="AZ11" s="14" t="str">
        <f ca="1">IFERROR(VLOOKUP(B11,'[2]2017省级重点项目'!$B$3:$O$206,10,0),"")</f>
        <v>无</v>
      </c>
    </row>
    <row r="12" s="1" customFormat="1" ht="60" customHeight="1" spans="1:52">
      <c r="A12" s="11">
        <f>IF(AJ12="","",COUNTA($AJ$7:AJ12))</f>
        <v>6</v>
      </c>
      <c r="B12" s="14" t="s">
        <v>116</v>
      </c>
      <c r="C12" s="14" t="s">
        <v>117</v>
      </c>
      <c r="D12" s="14" t="s">
        <v>118</v>
      </c>
      <c r="E12" s="14" t="s">
        <v>61</v>
      </c>
      <c r="F12" s="14" t="s">
        <v>78</v>
      </c>
      <c r="G12" s="11" t="s">
        <v>58</v>
      </c>
      <c r="H12" s="14" t="s">
        <v>119</v>
      </c>
      <c r="I12" s="14" t="s">
        <v>120</v>
      </c>
      <c r="J12" s="14" t="s">
        <v>121</v>
      </c>
      <c r="K12" s="11" t="s">
        <v>122</v>
      </c>
      <c r="L12" s="20">
        <v>22000</v>
      </c>
      <c r="M12" s="11">
        <v>22000</v>
      </c>
      <c r="N12" s="11">
        <v>0</v>
      </c>
      <c r="O12" s="11">
        <v>0</v>
      </c>
      <c r="P12" s="11">
        <v>0</v>
      </c>
      <c r="Q12" s="11">
        <v>0</v>
      </c>
      <c r="R12" s="11">
        <v>0</v>
      </c>
      <c r="S12" s="11" t="s">
        <v>83</v>
      </c>
      <c r="T12" s="11" t="s">
        <v>123</v>
      </c>
      <c r="U12" s="20">
        <v>1000</v>
      </c>
      <c r="V12" s="14" t="s">
        <v>124</v>
      </c>
      <c r="W12" s="20">
        <v>15000</v>
      </c>
      <c r="X12" s="14" t="s">
        <v>125</v>
      </c>
      <c r="Y12" s="29"/>
      <c r="Z12" s="29"/>
      <c r="AA12" s="14"/>
      <c r="AB12" s="14"/>
      <c r="AC12" s="14"/>
      <c r="AD12" s="14"/>
      <c r="AE12" s="14"/>
      <c r="AF12" s="14"/>
      <c r="AG12" s="47" t="s">
        <v>126</v>
      </c>
      <c r="AH12" s="14" t="s">
        <v>127</v>
      </c>
      <c r="AI12" s="14" t="s">
        <v>127</v>
      </c>
      <c r="AJ12" s="45" t="s">
        <v>119</v>
      </c>
      <c r="AK12" s="11" t="s">
        <v>128</v>
      </c>
      <c r="AL12" s="24" t="s">
        <v>74</v>
      </c>
      <c r="AM12" s="11" t="s">
        <v>57</v>
      </c>
      <c r="AN12" s="2"/>
      <c r="AO12" s="7" t="s">
        <v>75</v>
      </c>
      <c r="AP12" s="1"/>
      <c r="AQ12" s="1"/>
      <c r="AR12" s="1"/>
      <c r="AS12" s="1"/>
      <c r="AT12" s="14" t="str">
        <f ca="1">IFERROR(VLOOKUP(B12,'[2]2017省级重点项目'!$B$3:$O$206,6,0),"")</f>
        <v/>
      </c>
      <c r="AU12" s="14" t="str">
        <f ca="1" t="shared" si="1"/>
        <v/>
      </c>
      <c r="AV12" s="14" t="str">
        <f ca="1">IFERROR(VLOOKUP(B12,'[2]2017省级重点项目'!$B$3:$O$206,7,0),"")</f>
        <v/>
      </c>
      <c r="AW12" s="14" t="str">
        <f ca="1" t="shared" si="2"/>
        <v/>
      </c>
      <c r="AX12" s="14" t="str">
        <f ca="1">IFERROR(VLOOKUP(B12,'[2]2017省级重点项目'!$B$3:$O$206,12,0),"")</f>
        <v/>
      </c>
      <c r="AY12" s="14" t="str">
        <f ca="1">IFERROR(VLOOKUP(B12,'[2]2017省级重点项目'!$B$3:$O$206,9,0),"")</f>
        <v/>
      </c>
      <c r="AZ12" s="14" t="str">
        <f ca="1">IFERROR(VLOOKUP(B12,'[2]2017省级重点项目'!$B$3:$O$206,10,0),"")</f>
        <v/>
      </c>
    </row>
    <row r="13" s="1" customFormat="1" ht="78" customHeight="1" spans="1:52">
      <c r="A13" s="11">
        <f>IF(AJ13="","",COUNTA($AJ$7:AJ13))</f>
        <v>7</v>
      </c>
      <c r="B13" s="12" t="s">
        <v>129</v>
      </c>
      <c r="C13" s="12" t="s">
        <v>78</v>
      </c>
      <c r="D13" s="12" t="s">
        <v>78</v>
      </c>
      <c r="E13" s="12" t="s">
        <v>78</v>
      </c>
      <c r="F13" s="12" t="s">
        <v>61</v>
      </c>
      <c r="G13" s="13" t="s">
        <v>58</v>
      </c>
      <c r="H13" s="12" t="s">
        <v>130</v>
      </c>
      <c r="I13" s="12" t="s">
        <v>131</v>
      </c>
      <c r="J13" s="12" t="s">
        <v>132</v>
      </c>
      <c r="K13" s="13" t="s">
        <v>133</v>
      </c>
      <c r="L13" s="21">
        <v>30000</v>
      </c>
      <c r="M13" s="13">
        <v>0</v>
      </c>
      <c r="N13" s="13">
        <v>30000</v>
      </c>
      <c r="O13" s="13">
        <v>0</v>
      </c>
      <c r="P13" s="13">
        <v>0</v>
      </c>
      <c r="Q13" s="13">
        <v>0</v>
      </c>
      <c r="R13" s="13">
        <v>0</v>
      </c>
      <c r="S13" s="13" t="s">
        <v>66</v>
      </c>
      <c r="T13" s="13" t="s">
        <v>123</v>
      </c>
      <c r="U13" s="21">
        <v>26000</v>
      </c>
      <c r="V13" s="12" t="s">
        <v>134</v>
      </c>
      <c r="W13" s="21">
        <v>3000</v>
      </c>
      <c r="X13" s="12" t="s">
        <v>135</v>
      </c>
      <c r="Y13" s="30"/>
      <c r="Z13" s="30"/>
      <c r="AA13" s="12">
        <v>100</v>
      </c>
      <c r="AB13" s="12">
        <v>30</v>
      </c>
      <c r="AC13" s="12">
        <v>0</v>
      </c>
      <c r="AD13" s="12">
        <v>0</v>
      </c>
      <c r="AE13" s="12"/>
      <c r="AF13" s="12"/>
      <c r="AG13" s="22" t="s">
        <v>136</v>
      </c>
      <c r="AH13" s="12" t="s">
        <v>137</v>
      </c>
      <c r="AI13" s="12" t="s">
        <v>138</v>
      </c>
      <c r="AJ13" s="46" t="s">
        <v>130</v>
      </c>
      <c r="AK13" s="13" t="s">
        <v>139</v>
      </c>
      <c r="AL13" s="24" t="s">
        <v>140</v>
      </c>
      <c r="AM13" s="13" t="s">
        <v>57</v>
      </c>
      <c r="AN13" s="13"/>
      <c r="AO13" s="12" t="s">
        <v>75</v>
      </c>
      <c r="AP13" s="12"/>
      <c r="AQ13" s="12" t="s">
        <v>78</v>
      </c>
      <c r="AR13" s="12"/>
      <c r="AS13" s="12"/>
      <c r="AT13" s="14">
        <f ca="1">IFERROR(VLOOKUP(B13,'[2]2017省级重点项目'!$B$3:$O$206,6,0),"")</f>
        <v>30000</v>
      </c>
      <c r="AU13" s="14">
        <f ca="1" t="shared" si="1"/>
        <v>0</v>
      </c>
      <c r="AV13" s="14">
        <f ca="1">IFERROR(VLOOKUP(B13,'[2]2017省级重点项目'!$B$3:$O$206,7,0),"")</f>
        <v>3000</v>
      </c>
      <c r="AW13" s="14">
        <f ca="1" t="shared" si="2"/>
        <v>0</v>
      </c>
      <c r="AX13" s="14" t="str">
        <f ca="1">IFERROR(VLOOKUP(B13,'[2]2017省级重点项目'!$B$3:$O$206,12,0),"")</f>
        <v>闽侯县</v>
      </c>
      <c r="AY13" s="14" t="str">
        <f ca="1">IFERROR(VLOOKUP(B13,'[2]2017省级重点项目'!$B$3:$O$206,9,0),"")</f>
        <v>无</v>
      </c>
      <c r="AZ13" s="14">
        <f ca="1">IFERROR(VLOOKUP(B13,'[2]2017省级重点项目'!$B$3:$O$206,10,0),"")</f>
        <v>12</v>
      </c>
    </row>
    <row r="14" s="1" customFormat="1" ht="97" customHeight="1" spans="1:52">
      <c r="A14" s="11">
        <f>IF(AJ14="","",COUNTA($AJ$7:AJ14))</f>
        <v>8</v>
      </c>
      <c r="B14" s="12" t="s">
        <v>141</v>
      </c>
      <c r="C14" s="12" t="s">
        <v>78</v>
      </c>
      <c r="D14" s="12" t="s">
        <v>78</v>
      </c>
      <c r="E14" s="12" t="s">
        <v>78</v>
      </c>
      <c r="F14" s="12" t="s">
        <v>61</v>
      </c>
      <c r="G14" s="13" t="s">
        <v>58</v>
      </c>
      <c r="H14" s="12" t="s">
        <v>130</v>
      </c>
      <c r="I14" s="12" t="s">
        <v>142</v>
      </c>
      <c r="J14" s="12" t="s">
        <v>143</v>
      </c>
      <c r="K14" s="13" t="s">
        <v>82</v>
      </c>
      <c r="L14" s="21">
        <v>51200</v>
      </c>
      <c r="M14" s="13">
        <v>0</v>
      </c>
      <c r="N14" s="13">
        <v>39200</v>
      </c>
      <c r="O14" s="13">
        <v>12000</v>
      </c>
      <c r="P14" s="13">
        <v>0</v>
      </c>
      <c r="Q14" s="13">
        <v>0</v>
      </c>
      <c r="R14" s="13">
        <v>0</v>
      </c>
      <c r="S14" s="13" t="s">
        <v>66</v>
      </c>
      <c r="T14" s="13" t="s">
        <v>123</v>
      </c>
      <c r="U14" s="21">
        <v>34300</v>
      </c>
      <c r="V14" s="12" t="s">
        <v>144</v>
      </c>
      <c r="W14" s="21">
        <v>5000</v>
      </c>
      <c r="X14" s="12" t="s">
        <v>145</v>
      </c>
      <c r="Y14" s="30"/>
      <c r="Z14" s="30"/>
      <c r="AA14" s="12">
        <v>334</v>
      </c>
      <c r="AB14" s="12">
        <v>334</v>
      </c>
      <c r="AC14" s="12">
        <v>104</v>
      </c>
      <c r="AD14" s="12">
        <v>0</v>
      </c>
      <c r="AE14" s="12">
        <v>0</v>
      </c>
      <c r="AF14" s="12">
        <v>0</v>
      </c>
      <c r="AG14" s="22" t="s">
        <v>146</v>
      </c>
      <c r="AH14" s="12" t="s">
        <v>147</v>
      </c>
      <c r="AI14" s="12" t="s">
        <v>148</v>
      </c>
      <c r="AJ14" s="46" t="s">
        <v>130</v>
      </c>
      <c r="AK14" s="13" t="s">
        <v>139</v>
      </c>
      <c r="AL14" s="24" t="s">
        <v>140</v>
      </c>
      <c r="AM14" s="13" t="s">
        <v>57</v>
      </c>
      <c r="AN14" s="13"/>
      <c r="AO14" s="12" t="s">
        <v>75</v>
      </c>
      <c r="AP14" s="12"/>
      <c r="AQ14" s="12" t="s">
        <v>78</v>
      </c>
      <c r="AR14" s="12"/>
      <c r="AS14" s="12"/>
      <c r="AT14" s="14">
        <f ca="1">IFERROR(VLOOKUP(B14,'[2]2017省级重点项目'!$B$3:$O$206,6,0),"")</f>
        <v>51200</v>
      </c>
      <c r="AU14" s="14">
        <f ca="1" t="shared" si="1"/>
        <v>0</v>
      </c>
      <c r="AV14" s="14">
        <f ca="1">IFERROR(VLOOKUP(B14,'[2]2017省级重点项目'!$B$3:$O$206,7,0),"")</f>
        <v>5000</v>
      </c>
      <c r="AW14" s="14">
        <f ca="1" t="shared" si="2"/>
        <v>0</v>
      </c>
      <c r="AX14" s="14" t="str">
        <f ca="1">IFERROR(VLOOKUP(B14,'[2]2017省级重点项目'!$B$3:$O$206,12,0),"")</f>
        <v>闽侯县</v>
      </c>
      <c r="AY14" s="14" t="str">
        <f ca="1">IFERROR(VLOOKUP(B14,'[2]2017省级重点项目'!$B$3:$O$206,9,0),"")</f>
        <v>无</v>
      </c>
      <c r="AZ14" s="14">
        <f ca="1">IFERROR(VLOOKUP(B14,'[2]2017省级重点项目'!$B$3:$O$206,10,0),"")</f>
        <v>12</v>
      </c>
    </row>
    <row r="15" s="1" customFormat="1" ht="126" customHeight="1" spans="1:52">
      <c r="A15" s="11">
        <f>IF(AJ15="","",COUNTA($AJ$7:AJ15))</f>
        <v>9</v>
      </c>
      <c r="B15" s="12" t="s">
        <v>149</v>
      </c>
      <c r="C15" s="12" t="s">
        <v>150</v>
      </c>
      <c r="D15" s="12" t="s">
        <v>61</v>
      </c>
      <c r="E15" s="12" t="s">
        <v>61</v>
      </c>
      <c r="F15" s="12" t="s">
        <v>61</v>
      </c>
      <c r="G15" s="13" t="s">
        <v>58</v>
      </c>
      <c r="H15" s="12" t="s">
        <v>130</v>
      </c>
      <c r="I15" s="12" t="s">
        <v>151</v>
      </c>
      <c r="J15" s="12" t="s">
        <v>152</v>
      </c>
      <c r="K15" s="13" t="s">
        <v>100</v>
      </c>
      <c r="L15" s="21">
        <v>18000</v>
      </c>
      <c r="M15" s="13">
        <v>18000</v>
      </c>
      <c r="N15" s="13">
        <v>0</v>
      </c>
      <c r="O15" s="13">
        <v>0</v>
      </c>
      <c r="P15" s="13">
        <v>0</v>
      </c>
      <c r="Q15" s="13">
        <v>0</v>
      </c>
      <c r="R15" s="13">
        <v>0</v>
      </c>
      <c r="S15" s="13" t="s">
        <v>83</v>
      </c>
      <c r="T15" s="13" t="s">
        <v>35</v>
      </c>
      <c r="U15" s="21">
        <v>5000</v>
      </c>
      <c r="V15" s="12" t="s">
        <v>153</v>
      </c>
      <c r="W15" s="21">
        <v>13000</v>
      </c>
      <c r="X15" s="12" t="s">
        <v>154</v>
      </c>
      <c r="Y15" s="30"/>
      <c r="Z15" s="30">
        <v>6</v>
      </c>
      <c r="AA15" s="12">
        <v>50</v>
      </c>
      <c r="AB15" s="12">
        <v>20</v>
      </c>
      <c r="AC15" s="12">
        <v>0</v>
      </c>
      <c r="AD15" s="12">
        <v>0</v>
      </c>
      <c r="AE15" s="12">
        <v>0</v>
      </c>
      <c r="AF15" s="12">
        <v>0</v>
      </c>
      <c r="AG15" s="22" t="s">
        <v>155</v>
      </c>
      <c r="AH15" s="12" t="s">
        <v>156</v>
      </c>
      <c r="AI15" s="12" t="s">
        <v>157</v>
      </c>
      <c r="AJ15" s="46" t="s">
        <v>130</v>
      </c>
      <c r="AK15" s="13" t="s">
        <v>139</v>
      </c>
      <c r="AL15" s="24" t="s">
        <v>158</v>
      </c>
      <c r="AM15" s="13" t="s">
        <v>57</v>
      </c>
      <c r="AN15" s="13"/>
      <c r="AO15" s="12"/>
      <c r="AP15" s="12" t="s">
        <v>78</v>
      </c>
      <c r="AQ15" s="12"/>
      <c r="AR15" s="12"/>
      <c r="AS15" s="12"/>
      <c r="AT15" s="14" t="str">
        <f ca="1">IFERROR(VLOOKUP(B15,'[2]2017省级重点项目'!$B$3:$O$206,6,0),"")</f>
        <v/>
      </c>
      <c r="AU15" s="14" t="str">
        <f ca="1" t="shared" si="1"/>
        <v/>
      </c>
      <c r="AV15" s="14" t="str">
        <f ca="1">IFERROR(VLOOKUP(B15,'[2]2017省级重点项目'!$B$3:$O$206,7,0),"")</f>
        <v/>
      </c>
      <c r="AW15" s="14" t="str">
        <f ca="1" t="shared" si="2"/>
        <v/>
      </c>
      <c r="AX15" s="14" t="str">
        <f ca="1">IFERROR(VLOOKUP(B15,'[2]2017省级重点项目'!$B$3:$O$206,12,0),"")</f>
        <v/>
      </c>
      <c r="AY15" s="14" t="str">
        <f ca="1">IFERROR(VLOOKUP(B15,'[2]2017省级重点项目'!$B$3:$O$206,9,0),"")</f>
        <v/>
      </c>
      <c r="AZ15" s="14" t="str">
        <f ca="1">IFERROR(VLOOKUP(B15,'[2]2017省级重点项目'!$B$3:$O$206,10,0),"")</f>
        <v/>
      </c>
    </row>
    <row r="16" s="1" customFormat="1" ht="103" customHeight="1" spans="1:52">
      <c r="A16" s="11">
        <f>IF(AJ16="","",COUNTA($AJ$7:AJ16))</f>
        <v>10</v>
      </c>
      <c r="B16" s="12" t="s">
        <v>159</v>
      </c>
      <c r="C16" s="12" t="s">
        <v>78</v>
      </c>
      <c r="D16" s="12" t="s">
        <v>78</v>
      </c>
      <c r="E16" s="12" t="s">
        <v>78</v>
      </c>
      <c r="F16" s="12" t="s">
        <v>61</v>
      </c>
      <c r="G16" s="13" t="s">
        <v>58</v>
      </c>
      <c r="H16" s="12" t="s">
        <v>130</v>
      </c>
      <c r="I16" s="12" t="s">
        <v>151</v>
      </c>
      <c r="J16" s="12" t="s">
        <v>160</v>
      </c>
      <c r="K16" s="13" t="s">
        <v>161</v>
      </c>
      <c r="L16" s="21">
        <v>180000</v>
      </c>
      <c r="M16" s="13">
        <v>180000</v>
      </c>
      <c r="N16" s="13">
        <v>0</v>
      </c>
      <c r="O16" s="13">
        <v>0</v>
      </c>
      <c r="P16" s="13">
        <v>0</v>
      </c>
      <c r="Q16" s="13">
        <v>0</v>
      </c>
      <c r="R16" s="13">
        <v>0</v>
      </c>
      <c r="S16" s="13" t="s">
        <v>83</v>
      </c>
      <c r="T16" s="13" t="s">
        <v>123</v>
      </c>
      <c r="U16" s="21">
        <v>10000</v>
      </c>
      <c r="V16" s="12" t="s">
        <v>162</v>
      </c>
      <c r="W16" s="21">
        <v>20000</v>
      </c>
      <c r="X16" s="12" t="s">
        <v>163</v>
      </c>
      <c r="Y16" s="30"/>
      <c r="Z16" s="30"/>
      <c r="AA16" s="12">
        <v>1400</v>
      </c>
      <c r="AB16" s="12">
        <v>1000</v>
      </c>
      <c r="AC16" s="12">
        <v>0</v>
      </c>
      <c r="AD16" s="12">
        <v>0</v>
      </c>
      <c r="AE16" s="12">
        <v>0</v>
      </c>
      <c r="AF16" s="12">
        <v>0</v>
      </c>
      <c r="AG16" s="22" t="s">
        <v>164</v>
      </c>
      <c r="AH16" s="12" t="s">
        <v>165</v>
      </c>
      <c r="AI16" s="12" t="s">
        <v>166</v>
      </c>
      <c r="AJ16" s="46" t="s">
        <v>130</v>
      </c>
      <c r="AK16" s="13" t="s">
        <v>139</v>
      </c>
      <c r="AL16" s="24" t="s">
        <v>158</v>
      </c>
      <c r="AM16" s="13" t="s">
        <v>57</v>
      </c>
      <c r="AN16" s="13"/>
      <c r="AO16" s="12" t="s">
        <v>75</v>
      </c>
      <c r="AP16" s="12"/>
      <c r="AQ16" s="12" t="s">
        <v>78</v>
      </c>
      <c r="AR16" s="12"/>
      <c r="AS16" s="12"/>
      <c r="AT16" s="14">
        <f ca="1">IFERROR(VLOOKUP(B16,'[2]2017省级重点项目'!$B$3:$O$206,6,0),"")</f>
        <v>180000</v>
      </c>
      <c r="AU16" s="14">
        <f ca="1" t="shared" si="1"/>
        <v>0</v>
      </c>
      <c r="AV16" s="14">
        <f ca="1">IFERROR(VLOOKUP(B16,'[2]2017省级重点项目'!$B$3:$O$206,7,0),"")</f>
        <v>20000</v>
      </c>
      <c r="AW16" s="14">
        <f ca="1" t="shared" si="2"/>
        <v>0</v>
      </c>
      <c r="AX16" s="14" t="str">
        <f ca="1">IFERROR(VLOOKUP(B16,'[2]2017省级重点项目'!$B$3:$O$206,12,0),"")</f>
        <v>闽侯县</v>
      </c>
      <c r="AY16" s="14" t="str">
        <f ca="1">IFERROR(VLOOKUP(B16,'[2]2017省级重点项目'!$B$3:$O$206,9,0),"")</f>
        <v>无</v>
      </c>
      <c r="AZ16" s="14" t="str">
        <f ca="1">IFERROR(VLOOKUP(B16,'[2]2017省级重点项目'!$B$3:$O$206,10,0),"")</f>
        <v>无</v>
      </c>
    </row>
    <row r="17" s="1" customFormat="1" ht="105" customHeight="1" spans="1:52">
      <c r="A17" s="11">
        <f>IF(AJ17="","",COUNTA($AJ$7:AJ17))</f>
        <v>11</v>
      </c>
      <c r="B17" s="15" t="s">
        <v>167</v>
      </c>
      <c r="C17" s="14" t="s">
        <v>117</v>
      </c>
      <c r="D17" s="14" t="s">
        <v>118</v>
      </c>
      <c r="E17" s="15" t="s">
        <v>61</v>
      </c>
      <c r="F17" s="15" t="s">
        <v>78</v>
      </c>
      <c r="G17" s="11" t="s">
        <v>58</v>
      </c>
      <c r="H17" s="15" t="s">
        <v>168</v>
      </c>
      <c r="I17" s="15" t="s">
        <v>169</v>
      </c>
      <c r="J17" s="15" t="s">
        <v>170</v>
      </c>
      <c r="K17" s="17" t="s">
        <v>122</v>
      </c>
      <c r="L17" s="21">
        <v>11800</v>
      </c>
      <c r="M17" s="17">
        <v>5000</v>
      </c>
      <c r="N17" s="17">
        <v>3600</v>
      </c>
      <c r="O17" s="17"/>
      <c r="P17" s="17"/>
      <c r="Q17" s="17"/>
      <c r="R17" s="17">
        <v>3200</v>
      </c>
      <c r="S17" s="17" t="s">
        <v>171</v>
      </c>
      <c r="T17" s="17" t="s">
        <v>35</v>
      </c>
      <c r="U17" s="21">
        <v>4000</v>
      </c>
      <c r="V17" s="15" t="s">
        <v>172</v>
      </c>
      <c r="W17" s="21">
        <v>4000</v>
      </c>
      <c r="X17" s="16" t="s">
        <v>173</v>
      </c>
      <c r="Y17" s="30"/>
      <c r="Z17" s="30"/>
      <c r="AA17" s="15">
        <v>280</v>
      </c>
      <c r="AB17" s="15">
        <v>280</v>
      </c>
      <c r="AC17" s="15">
        <v>0</v>
      </c>
      <c r="AD17" s="15">
        <v>0</v>
      </c>
      <c r="AE17" s="15">
        <v>0</v>
      </c>
      <c r="AF17" s="15">
        <v>0</v>
      </c>
      <c r="AG17" s="48" t="s">
        <v>174</v>
      </c>
      <c r="AH17" s="15" t="s">
        <v>175</v>
      </c>
      <c r="AI17" s="15" t="s">
        <v>176</v>
      </c>
      <c r="AJ17" s="49" t="s">
        <v>168</v>
      </c>
      <c r="AK17" s="24" t="s">
        <v>177</v>
      </c>
      <c r="AL17" s="50" t="s">
        <v>178</v>
      </c>
      <c r="AM17" s="24" t="s">
        <v>57</v>
      </c>
      <c r="AN17" s="24"/>
      <c r="AO17" s="12" t="s">
        <v>75</v>
      </c>
      <c r="AP17" s="14" t="s">
        <v>78</v>
      </c>
      <c r="AQ17" s="14"/>
      <c r="AR17" s="14"/>
      <c r="AS17" s="14"/>
      <c r="AT17" s="14" t="str">
        <f ca="1">IFERROR(VLOOKUP(B17,'[2]2017省级重点项目'!$B$3:$O$206,6,0),"")</f>
        <v/>
      </c>
      <c r="AU17" s="14" t="str">
        <f ca="1" t="shared" si="1"/>
        <v/>
      </c>
      <c r="AV17" s="14" t="str">
        <f ca="1">IFERROR(VLOOKUP(B17,'[2]2017省级重点项目'!$B$3:$O$206,7,0),"")</f>
        <v/>
      </c>
      <c r="AW17" s="14" t="str">
        <f ca="1" t="shared" si="2"/>
        <v/>
      </c>
      <c r="AX17" s="14" t="str">
        <f ca="1">IFERROR(VLOOKUP(B17,'[2]2017省级重点项目'!$B$3:$O$206,12,0),"")</f>
        <v/>
      </c>
      <c r="AY17" s="14" t="str">
        <f ca="1">IFERROR(VLOOKUP(B17,'[2]2017省级重点项目'!$B$3:$O$206,9,0),"")</f>
        <v/>
      </c>
      <c r="AZ17" s="14" t="str">
        <f ca="1">IFERROR(VLOOKUP(B17,'[2]2017省级重点项目'!$B$3:$O$206,10,0),"")</f>
        <v/>
      </c>
    </row>
    <row r="18" s="1" customFormat="1" ht="125" customHeight="1" spans="1:52">
      <c r="A18" s="11">
        <f>IF(AJ18="","",COUNTA($AJ$7:AJ18))</f>
        <v>12</v>
      </c>
      <c r="B18" s="16" t="s">
        <v>179</v>
      </c>
      <c r="C18" s="12" t="s">
        <v>61</v>
      </c>
      <c r="D18" s="12" t="s">
        <v>61</v>
      </c>
      <c r="E18" s="12" t="s">
        <v>61</v>
      </c>
      <c r="F18" s="12" t="s">
        <v>78</v>
      </c>
      <c r="G18" s="11" t="s">
        <v>58</v>
      </c>
      <c r="H18" s="12" t="s">
        <v>168</v>
      </c>
      <c r="I18" s="12" t="s">
        <v>180</v>
      </c>
      <c r="J18" s="12" t="s">
        <v>181</v>
      </c>
      <c r="K18" s="13" t="s">
        <v>182</v>
      </c>
      <c r="L18" s="21">
        <v>15000</v>
      </c>
      <c r="M18" s="23">
        <v>11000</v>
      </c>
      <c r="N18" s="23">
        <v>4000</v>
      </c>
      <c r="O18" s="23">
        <v>0</v>
      </c>
      <c r="P18" s="23">
        <v>0</v>
      </c>
      <c r="Q18" s="23">
        <v>0</v>
      </c>
      <c r="R18" s="23">
        <v>0</v>
      </c>
      <c r="S18" s="23" t="s">
        <v>83</v>
      </c>
      <c r="T18" s="13" t="s">
        <v>35</v>
      </c>
      <c r="U18" s="21">
        <v>5000</v>
      </c>
      <c r="V18" s="12" t="s">
        <v>183</v>
      </c>
      <c r="W18" s="21">
        <v>10000</v>
      </c>
      <c r="X18" s="12" t="s">
        <v>184</v>
      </c>
      <c r="Y18" s="30"/>
      <c r="Z18" s="30">
        <v>12</v>
      </c>
      <c r="AA18" s="12">
        <v>267.69</v>
      </c>
      <c r="AB18" s="12">
        <v>267.7</v>
      </c>
      <c r="AC18" s="12">
        <v>0</v>
      </c>
      <c r="AD18" s="12">
        <v>0</v>
      </c>
      <c r="AE18" s="12">
        <v>0</v>
      </c>
      <c r="AF18" s="12">
        <v>0</v>
      </c>
      <c r="AG18" s="22" t="s">
        <v>185</v>
      </c>
      <c r="AH18" s="12" t="s">
        <v>186</v>
      </c>
      <c r="AI18" s="12" t="s">
        <v>187</v>
      </c>
      <c r="AJ18" s="49" t="s">
        <v>168</v>
      </c>
      <c r="AK18" s="24" t="s">
        <v>177</v>
      </c>
      <c r="AL18" s="50" t="s">
        <v>178</v>
      </c>
      <c r="AM18" s="24" t="s">
        <v>57</v>
      </c>
      <c r="AN18" s="24"/>
      <c r="AO18" s="12" t="s">
        <v>75</v>
      </c>
      <c r="AP18" s="14"/>
      <c r="AQ18" s="14"/>
      <c r="AR18" s="14"/>
      <c r="AS18" s="14"/>
      <c r="AT18" s="14" t="str">
        <f ca="1">IFERROR(VLOOKUP(B18,'[2]2017省级重点项目'!$B$3:$O$206,6,0),"")</f>
        <v/>
      </c>
      <c r="AU18" s="14" t="str">
        <f ca="1" t="shared" si="1"/>
        <v/>
      </c>
      <c r="AV18" s="14" t="str">
        <f ca="1">IFERROR(VLOOKUP(B18,'[2]2017省级重点项目'!$B$3:$O$206,7,0),"")</f>
        <v/>
      </c>
      <c r="AW18" s="14" t="str">
        <f ca="1" t="shared" si="2"/>
        <v/>
      </c>
      <c r="AX18" s="14" t="str">
        <f ca="1">IFERROR(VLOOKUP(B18,'[2]2017省级重点项目'!$B$3:$O$206,12,0),"")</f>
        <v/>
      </c>
      <c r="AY18" s="14" t="str">
        <f ca="1">IFERROR(VLOOKUP(B18,'[2]2017省级重点项目'!$B$3:$O$206,9,0),"")</f>
        <v/>
      </c>
      <c r="AZ18" s="14" t="str">
        <f ca="1">IFERROR(VLOOKUP(B18,'[2]2017省级重点项目'!$B$3:$O$206,10,0),"")</f>
        <v/>
      </c>
    </row>
    <row r="19" s="1" customFormat="1" ht="132" spans="1:52">
      <c r="A19" s="11">
        <f>IF(AJ19="","",COUNTA($AJ$7:AJ19))</f>
        <v>13</v>
      </c>
      <c r="B19" s="15" t="s">
        <v>188</v>
      </c>
      <c r="C19" s="16" t="s">
        <v>60</v>
      </c>
      <c r="D19" s="16" t="s">
        <v>57</v>
      </c>
      <c r="E19" s="16" t="s">
        <v>78</v>
      </c>
      <c r="F19" s="16" t="s">
        <v>78</v>
      </c>
      <c r="G19" s="11" t="s">
        <v>58</v>
      </c>
      <c r="H19" s="12" t="s">
        <v>168</v>
      </c>
      <c r="I19" s="12" t="s">
        <v>189</v>
      </c>
      <c r="J19" s="16" t="s">
        <v>190</v>
      </c>
      <c r="K19" s="24" t="s">
        <v>191</v>
      </c>
      <c r="L19" s="20">
        <v>500000</v>
      </c>
      <c r="M19" s="25"/>
      <c r="N19" s="25"/>
      <c r="O19" s="25"/>
      <c r="P19" s="25"/>
      <c r="Q19" s="25"/>
      <c r="R19" s="25"/>
      <c r="S19" s="25"/>
      <c r="T19" s="25"/>
      <c r="U19" s="20">
        <v>300000</v>
      </c>
      <c r="V19" s="16" t="s">
        <v>192</v>
      </c>
      <c r="W19" s="20">
        <v>180000</v>
      </c>
      <c r="X19" s="16" t="s">
        <v>193</v>
      </c>
      <c r="Y19" s="31"/>
      <c r="Z19" s="31"/>
      <c r="AA19" s="16"/>
      <c r="AB19" s="16"/>
      <c r="AC19" s="16"/>
      <c r="AD19" s="16"/>
      <c r="AE19" s="16"/>
      <c r="AF19" s="16"/>
      <c r="AG19" s="51" t="s">
        <v>194</v>
      </c>
      <c r="AH19" s="16"/>
      <c r="AI19" s="16"/>
      <c r="AJ19" s="49" t="s">
        <v>168</v>
      </c>
      <c r="AK19" s="24" t="s">
        <v>177</v>
      </c>
      <c r="AL19" s="24" t="s">
        <v>195</v>
      </c>
      <c r="AM19" s="24" t="s">
        <v>57</v>
      </c>
      <c r="AN19" s="24"/>
      <c r="AO19" s="12" t="s">
        <v>75</v>
      </c>
      <c r="AP19" s="14" t="s">
        <v>78</v>
      </c>
      <c r="AQ19" s="14"/>
      <c r="AR19" s="14"/>
      <c r="AS19" s="14"/>
      <c r="AT19" s="14" t="str">
        <f ca="1">IFERROR(VLOOKUP(B19,'[2]2017省级重点项目'!$B$3:$O$206,6,0),"")</f>
        <v/>
      </c>
      <c r="AU19" s="14" t="str">
        <f ca="1" t="shared" si="1"/>
        <v/>
      </c>
      <c r="AV19" s="14" t="str">
        <f ca="1">IFERROR(VLOOKUP(B19,'[2]2017省级重点项目'!$B$3:$O$206,7,0),"")</f>
        <v/>
      </c>
      <c r="AW19" s="14" t="str">
        <f ca="1" t="shared" si="2"/>
        <v/>
      </c>
      <c r="AX19" s="14" t="str">
        <f ca="1">IFERROR(VLOOKUP(B19,'[2]2017省级重点项目'!$B$3:$O$206,12,0),"")</f>
        <v/>
      </c>
      <c r="AY19" s="14" t="str">
        <f ca="1">IFERROR(VLOOKUP(B19,'[2]2017省级重点项目'!$B$3:$O$206,9,0),"")</f>
        <v/>
      </c>
      <c r="AZ19" s="14" t="str">
        <f ca="1">IFERROR(VLOOKUP(B19,'[2]2017省级重点项目'!$B$3:$O$206,10,0),"")</f>
        <v/>
      </c>
    </row>
    <row r="20" s="1" customFormat="1" ht="90" customHeight="1" spans="1:52">
      <c r="A20" s="11">
        <f>IF(AJ20="","",COUNTA($AJ$7:AJ20))</f>
        <v>14</v>
      </c>
      <c r="B20" s="12" t="s">
        <v>196</v>
      </c>
      <c r="C20" s="12" t="s">
        <v>60</v>
      </c>
      <c r="D20" s="12" t="s">
        <v>57</v>
      </c>
      <c r="E20" s="12" t="s">
        <v>78</v>
      </c>
      <c r="F20" s="12" t="s">
        <v>61</v>
      </c>
      <c r="G20" s="13" t="s">
        <v>58</v>
      </c>
      <c r="H20" s="12" t="s">
        <v>197</v>
      </c>
      <c r="I20" s="12" t="s">
        <v>198</v>
      </c>
      <c r="J20" s="12" t="s">
        <v>199</v>
      </c>
      <c r="K20" s="13" t="s">
        <v>200</v>
      </c>
      <c r="L20" s="21">
        <v>36000</v>
      </c>
      <c r="M20" s="13">
        <v>9590</v>
      </c>
      <c r="N20" s="13">
        <v>7228</v>
      </c>
      <c r="O20" s="13">
        <v>19182</v>
      </c>
      <c r="P20" s="13"/>
      <c r="Q20" s="13"/>
      <c r="R20" s="13"/>
      <c r="S20" s="13" t="s">
        <v>83</v>
      </c>
      <c r="T20" s="13" t="s">
        <v>61</v>
      </c>
      <c r="U20" s="21">
        <v>24776</v>
      </c>
      <c r="V20" s="12" t="s">
        <v>201</v>
      </c>
      <c r="W20" s="21">
        <v>5500</v>
      </c>
      <c r="X20" s="12" t="s">
        <v>202</v>
      </c>
      <c r="Y20" s="30"/>
      <c r="Z20" s="30">
        <v>12</v>
      </c>
      <c r="AA20" s="12">
        <v>702</v>
      </c>
      <c r="AB20" s="12"/>
      <c r="AC20" s="12">
        <v>476</v>
      </c>
      <c r="AD20" s="12"/>
      <c r="AE20" s="12"/>
      <c r="AF20" s="12"/>
      <c r="AG20" s="22" t="s">
        <v>203</v>
      </c>
      <c r="AH20" s="12" t="s">
        <v>204</v>
      </c>
      <c r="AI20" s="12" t="s">
        <v>205</v>
      </c>
      <c r="AJ20" s="46" t="s">
        <v>197</v>
      </c>
      <c r="AK20" s="13" t="s">
        <v>206</v>
      </c>
      <c r="AL20" s="50" t="s">
        <v>207</v>
      </c>
      <c r="AM20" s="13" t="s">
        <v>57</v>
      </c>
      <c r="AN20" s="13"/>
      <c r="AO20" s="12" t="s">
        <v>75</v>
      </c>
      <c r="AP20" s="12"/>
      <c r="AQ20" s="12"/>
      <c r="AR20" s="12"/>
      <c r="AS20" s="12"/>
      <c r="AT20" s="14" t="str">
        <f ca="1">IFERROR(VLOOKUP(B20,'[2]2017省级重点项目'!$B$3:$O$206,6,0),"")</f>
        <v/>
      </c>
      <c r="AU20" s="14" t="str">
        <f ca="1" t="shared" si="1"/>
        <v/>
      </c>
      <c r="AV20" s="14" t="str">
        <f ca="1">IFERROR(VLOOKUP(B20,'[2]2017省级重点项目'!$B$3:$O$206,7,0),"")</f>
        <v/>
      </c>
      <c r="AW20" s="14" t="str">
        <f ca="1" t="shared" si="2"/>
        <v/>
      </c>
      <c r="AX20" s="14" t="str">
        <f ca="1">IFERROR(VLOOKUP(B20,'[2]2017省级重点项目'!$B$3:$O$206,12,0),"")</f>
        <v/>
      </c>
      <c r="AY20" s="14" t="str">
        <f ca="1">IFERROR(VLOOKUP(B20,'[2]2017省级重点项目'!$B$3:$O$206,9,0),"")</f>
        <v/>
      </c>
      <c r="AZ20" s="14" t="str">
        <f ca="1">IFERROR(VLOOKUP(B20,'[2]2017省级重点项目'!$B$3:$O$206,10,0),"")</f>
        <v/>
      </c>
    </row>
    <row r="21" s="1" customFormat="1" ht="70" customHeight="1" spans="1:52">
      <c r="A21" s="11">
        <f>IF(AJ21="","",COUNTA($AJ$7:AJ21))</f>
        <v>15</v>
      </c>
      <c r="B21" s="12" t="s">
        <v>208</v>
      </c>
      <c r="C21" s="12" t="s">
        <v>60</v>
      </c>
      <c r="D21" s="12" t="s">
        <v>57</v>
      </c>
      <c r="E21" s="12" t="s">
        <v>78</v>
      </c>
      <c r="F21" s="12" t="s">
        <v>61</v>
      </c>
      <c r="G21" s="13" t="s">
        <v>58</v>
      </c>
      <c r="H21" s="12" t="s">
        <v>197</v>
      </c>
      <c r="I21" s="12" t="s">
        <v>209</v>
      </c>
      <c r="J21" s="12" t="s">
        <v>210</v>
      </c>
      <c r="K21" s="13" t="s">
        <v>211</v>
      </c>
      <c r="L21" s="21">
        <v>27000</v>
      </c>
      <c r="M21" s="13">
        <v>27000</v>
      </c>
      <c r="N21" s="13"/>
      <c r="O21" s="13"/>
      <c r="P21" s="13"/>
      <c r="Q21" s="13"/>
      <c r="R21" s="13"/>
      <c r="S21" s="13" t="s">
        <v>83</v>
      </c>
      <c r="T21" s="13" t="s">
        <v>35</v>
      </c>
      <c r="U21" s="21">
        <v>16185</v>
      </c>
      <c r="V21" s="12" t="s">
        <v>212</v>
      </c>
      <c r="W21" s="21">
        <v>8000</v>
      </c>
      <c r="X21" s="12" t="s">
        <v>213</v>
      </c>
      <c r="Y21" s="30"/>
      <c r="Z21" s="30">
        <v>10</v>
      </c>
      <c r="AA21" s="12">
        <v>431</v>
      </c>
      <c r="AB21" s="12">
        <v>431</v>
      </c>
      <c r="AC21" s="12">
        <v>78</v>
      </c>
      <c r="AD21" s="12">
        <v>78</v>
      </c>
      <c r="AE21" s="12">
        <v>0</v>
      </c>
      <c r="AF21" s="12">
        <v>0</v>
      </c>
      <c r="AG21" s="22" t="s">
        <v>214</v>
      </c>
      <c r="AH21" s="12" t="s">
        <v>215</v>
      </c>
      <c r="AI21" s="12" t="s">
        <v>215</v>
      </c>
      <c r="AJ21" s="46" t="s">
        <v>197</v>
      </c>
      <c r="AK21" s="13" t="s">
        <v>206</v>
      </c>
      <c r="AL21" s="50" t="s">
        <v>207</v>
      </c>
      <c r="AM21" s="13" t="s">
        <v>57</v>
      </c>
      <c r="AN21" s="13"/>
      <c r="AO21" s="12" t="s">
        <v>75</v>
      </c>
      <c r="AP21" s="12" t="s">
        <v>78</v>
      </c>
      <c r="AQ21" s="12"/>
      <c r="AR21" s="12"/>
      <c r="AS21" s="12"/>
      <c r="AT21" s="14" t="str">
        <f ca="1">IFERROR(VLOOKUP(B21,'[2]2017省级重点项目'!$B$3:$O$206,6,0),"")</f>
        <v/>
      </c>
      <c r="AU21" s="14" t="str">
        <f ca="1" t="shared" si="1"/>
        <v/>
      </c>
      <c r="AV21" s="14" t="str">
        <f ca="1">IFERROR(VLOOKUP(B21,'[2]2017省级重点项目'!$B$3:$O$206,7,0),"")</f>
        <v/>
      </c>
      <c r="AW21" s="14" t="str">
        <f ca="1" t="shared" si="2"/>
        <v/>
      </c>
      <c r="AX21" s="14" t="str">
        <f ca="1">IFERROR(VLOOKUP(B21,'[2]2017省级重点项目'!$B$3:$O$206,12,0),"")</f>
        <v/>
      </c>
      <c r="AY21" s="14" t="str">
        <f ca="1">IFERROR(VLOOKUP(B21,'[2]2017省级重点项目'!$B$3:$O$206,9,0),"")</f>
        <v/>
      </c>
      <c r="AZ21" s="14" t="str">
        <f ca="1">IFERROR(VLOOKUP(B21,'[2]2017省级重点项目'!$B$3:$O$206,10,0),"")</f>
        <v/>
      </c>
    </row>
    <row r="22" s="1" customFormat="1" ht="84" spans="1:52">
      <c r="A22" s="11">
        <f>IF(AJ22="","",COUNTA($AJ$7:AJ22))</f>
        <v>16</v>
      </c>
      <c r="B22" s="12" t="s">
        <v>216</v>
      </c>
      <c r="C22" s="12" t="s">
        <v>60</v>
      </c>
      <c r="D22" s="12" t="s">
        <v>57</v>
      </c>
      <c r="E22" s="12" t="s">
        <v>61</v>
      </c>
      <c r="F22" s="12" t="s">
        <v>61</v>
      </c>
      <c r="G22" s="13" t="s">
        <v>58</v>
      </c>
      <c r="H22" s="12" t="s">
        <v>217</v>
      </c>
      <c r="I22" s="12" t="s">
        <v>218</v>
      </c>
      <c r="J22" s="12" t="s">
        <v>219</v>
      </c>
      <c r="K22" s="13" t="s">
        <v>220</v>
      </c>
      <c r="L22" s="21">
        <v>300000</v>
      </c>
      <c r="M22" s="13">
        <v>99429.25</v>
      </c>
      <c r="N22" s="13">
        <v>172400</v>
      </c>
      <c r="O22" s="13"/>
      <c r="P22" s="13"/>
      <c r="Q22" s="13"/>
      <c r="R22" s="13"/>
      <c r="S22" s="13" t="s">
        <v>83</v>
      </c>
      <c r="T22" s="13" t="s">
        <v>221</v>
      </c>
      <c r="U22" s="21">
        <v>57000</v>
      </c>
      <c r="V22" s="12" t="s">
        <v>222</v>
      </c>
      <c r="W22" s="21">
        <v>24936</v>
      </c>
      <c r="X22" s="12" t="s">
        <v>223</v>
      </c>
      <c r="Y22" s="30"/>
      <c r="Z22" s="30"/>
      <c r="AA22" s="12"/>
      <c r="AB22" s="12"/>
      <c r="AC22" s="12"/>
      <c r="AD22" s="12"/>
      <c r="AE22" s="12"/>
      <c r="AF22" s="12"/>
      <c r="AG22" s="22" t="s">
        <v>224</v>
      </c>
      <c r="AH22" s="12" t="s">
        <v>225</v>
      </c>
      <c r="AI22" s="12" t="s">
        <v>226</v>
      </c>
      <c r="AJ22" s="46" t="s">
        <v>197</v>
      </c>
      <c r="AK22" s="13" t="s">
        <v>206</v>
      </c>
      <c r="AL22" s="50" t="s">
        <v>227</v>
      </c>
      <c r="AM22" s="13" t="s">
        <v>57</v>
      </c>
      <c r="AN22" s="13"/>
      <c r="AO22" s="12" t="s">
        <v>75</v>
      </c>
      <c r="AP22" s="12" t="s">
        <v>78</v>
      </c>
      <c r="AQ22" s="12"/>
      <c r="AR22" s="12"/>
      <c r="AS22" s="12"/>
      <c r="AT22" s="14" t="str">
        <f ca="1">IFERROR(VLOOKUP(B22,'[2]2017省级重点项目'!$B$3:$O$206,6,0),"")</f>
        <v/>
      </c>
      <c r="AU22" s="14" t="str">
        <f ca="1" t="shared" si="1"/>
        <v/>
      </c>
      <c r="AV22" s="14" t="str">
        <f ca="1">IFERROR(VLOOKUP(B22,'[2]2017省级重点项目'!$B$3:$O$206,7,0),"")</f>
        <v/>
      </c>
      <c r="AW22" s="14" t="str">
        <f ca="1" t="shared" si="2"/>
        <v/>
      </c>
      <c r="AX22" s="14" t="str">
        <f ca="1">IFERROR(VLOOKUP(B22,'[2]2017省级重点项目'!$B$3:$O$206,12,0),"")</f>
        <v/>
      </c>
      <c r="AY22" s="14" t="str">
        <f ca="1">IFERROR(VLOOKUP(B22,'[2]2017省级重点项目'!$B$3:$O$206,9,0),"")</f>
        <v/>
      </c>
      <c r="AZ22" s="14" t="str">
        <f ca="1">IFERROR(VLOOKUP(B22,'[2]2017省级重点项目'!$B$3:$O$206,10,0),"")</f>
        <v/>
      </c>
    </row>
    <row r="23" s="1" customFormat="1" ht="80" customHeight="1" spans="1:52">
      <c r="A23" s="11">
        <f>IF(AJ23="","",COUNTA($AJ$7:AJ23))</f>
        <v>17</v>
      </c>
      <c r="B23" s="12" t="s">
        <v>228</v>
      </c>
      <c r="C23" s="12" t="s">
        <v>60</v>
      </c>
      <c r="D23" s="12" t="s">
        <v>57</v>
      </c>
      <c r="E23" s="12" t="s">
        <v>78</v>
      </c>
      <c r="F23" s="12" t="s">
        <v>78</v>
      </c>
      <c r="G23" s="13" t="s">
        <v>58</v>
      </c>
      <c r="H23" s="12" t="s">
        <v>229</v>
      </c>
      <c r="I23" s="12" t="s">
        <v>230</v>
      </c>
      <c r="J23" s="12" t="s">
        <v>231</v>
      </c>
      <c r="K23" s="13" t="s">
        <v>232</v>
      </c>
      <c r="L23" s="21">
        <v>23500</v>
      </c>
      <c r="M23" s="13">
        <v>0</v>
      </c>
      <c r="N23" s="13">
        <v>6300</v>
      </c>
      <c r="O23" s="13">
        <v>17200</v>
      </c>
      <c r="P23" s="13"/>
      <c r="Q23" s="13"/>
      <c r="R23" s="13"/>
      <c r="S23" s="13" t="s">
        <v>83</v>
      </c>
      <c r="T23" s="13" t="s">
        <v>35</v>
      </c>
      <c r="U23" s="21">
        <v>19280</v>
      </c>
      <c r="V23" s="12" t="s">
        <v>233</v>
      </c>
      <c r="W23" s="21">
        <v>4000</v>
      </c>
      <c r="X23" s="12" t="s">
        <v>234</v>
      </c>
      <c r="Y23" s="30"/>
      <c r="Z23" s="30">
        <v>12</v>
      </c>
      <c r="AA23" s="12">
        <v>290</v>
      </c>
      <c r="AB23" s="12"/>
      <c r="AC23" s="12"/>
      <c r="AD23" s="12"/>
      <c r="AE23" s="12"/>
      <c r="AF23" s="12"/>
      <c r="AG23" s="22" t="s">
        <v>235</v>
      </c>
      <c r="AH23" s="12" t="s">
        <v>236</v>
      </c>
      <c r="AI23" s="12" t="s">
        <v>237</v>
      </c>
      <c r="AJ23" s="46" t="s">
        <v>229</v>
      </c>
      <c r="AK23" s="13" t="s">
        <v>238</v>
      </c>
      <c r="AL23" s="24" t="s">
        <v>239</v>
      </c>
      <c r="AM23" s="13" t="s">
        <v>57</v>
      </c>
      <c r="AN23" s="13"/>
      <c r="AO23" s="12" t="s">
        <v>75</v>
      </c>
      <c r="AP23" s="12" t="s">
        <v>78</v>
      </c>
      <c r="AQ23" s="12"/>
      <c r="AR23" s="12"/>
      <c r="AS23" s="12"/>
      <c r="AT23" s="14" t="str">
        <f ca="1">IFERROR(VLOOKUP(B23,'[2]2017省级重点项目'!$B$3:$O$206,6,0),"")</f>
        <v/>
      </c>
      <c r="AU23" s="14" t="str">
        <f ca="1" t="shared" si="1"/>
        <v/>
      </c>
      <c r="AV23" s="14" t="str">
        <f ca="1">IFERROR(VLOOKUP(B23,'[2]2017省级重点项目'!$B$3:$O$206,7,0),"")</f>
        <v/>
      </c>
      <c r="AW23" s="14" t="str">
        <f ca="1" t="shared" si="2"/>
        <v/>
      </c>
      <c r="AX23" s="14" t="str">
        <f ca="1">IFERROR(VLOOKUP(B23,'[2]2017省级重点项目'!$B$3:$O$206,12,0),"")</f>
        <v/>
      </c>
      <c r="AY23" s="14" t="str">
        <f ca="1">IFERROR(VLOOKUP(B23,'[2]2017省级重点项目'!$B$3:$O$206,9,0),"")</f>
        <v/>
      </c>
      <c r="AZ23" s="14" t="str">
        <f ca="1">IFERROR(VLOOKUP(B23,'[2]2017省级重点项目'!$B$3:$O$206,10,0),"")</f>
        <v/>
      </c>
    </row>
    <row r="24" s="1" customFormat="1" ht="69" customHeight="1" spans="1:52">
      <c r="A24" s="11">
        <f>IF(AJ24="","",COUNTA($AJ$7:AJ24))</f>
        <v>18</v>
      </c>
      <c r="B24" s="12" t="s">
        <v>240</v>
      </c>
      <c r="C24" s="12" t="s">
        <v>60</v>
      </c>
      <c r="D24" s="12" t="s">
        <v>57</v>
      </c>
      <c r="E24" s="12" t="s">
        <v>78</v>
      </c>
      <c r="F24" s="12" t="s">
        <v>78</v>
      </c>
      <c r="G24" s="13" t="s">
        <v>58</v>
      </c>
      <c r="H24" s="12" t="s">
        <v>229</v>
      </c>
      <c r="I24" s="12" t="s">
        <v>241</v>
      </c>
      <c r="J24" s="12" t="s">
        <v>242</v>
      </c>
      <c r="K24" s="13" t="s">
        <v>243</v>
      </c>
      <c r="L24" s="21">
        <v>26500</v>
      </c>
      <c r="M24" s="13">
        <v>7950</v>
      </c>
      <c r="N24" s="13"/>
      <c r="O24" s="13">
        <v>18550</v>
      </c>
      <c r="P24" s="13"/>
      <c r="Q24" s="13"/>
      <c r="R24" s="13"/>
      <c r="S24" s="13" t="s">
        <v>83</v>
      </c>
      <c r="T24" s="13" t="s">
        <v>35</v>
      </c>
      <c r="U24" s="21">
        <v>22500</v>
      </c>
      <c r="V24" s="12" t="s">
        <v>244</v>
      </c>
      <c r="W24" s="21">
        <v>3000</v>
      </c>
      <c r="X24" s="12" t="s">
        <v>245</v>
      </c>
      <c r="Y24" s="30"/>
      <c r="Z24" s="30"/>
      <c r="AA24" s="12">
        <v>800</v>
      </c>
      <c r="AB24" s="12"/>
      <c r="AC24" s="12"/>
      <c r="AD24" s="12"/>
      <c r="AE24" s="12"/>
      <c r="AF24" s="12"/>
      <c r="AG24" s="22" t="s">
        <v>246</v>
      </c>
      <c r="AH24" s="12" t="s">
        <v>247</v>
      </c>
      <c r="AI24" s="12" t="s">
        <v>248</v>
      </c>
      <c r="AJ24" s="46" t="s">
        <v>229</v>
      </c>
      <c r="AK24" s="13" t="s">
        <v>238</v>
      </c>
      <c r="AL24" s="24" t="s">
        <v>239</v>
      </c>
      <c r="AM24" s="13" t="s">
        <v>57</v>
      </c>
      <c r="AN24" s="13"/>
      <c r="AO24" s="12" t="s">
        <v>75</v>
      </c>
      <c r="AP24" s="12"/>
      <c r="AQ24" s="12"/>
      <c r="AR24" s="12"/>
      <c r="AS24" s="12"/>
      <c r="AT24" s="14" t="str">
        <f ca="1">IFERROR(VLOOKUP(B24,'[2]2017省级重点项目'!$B$3:$O$206,6,0),"")</f>
        <v/>
      </c>
      <c r="AU24" s="14" t="str">
        <f ca="1" t="shared" si="1"/>
        <v/>
      </c>
      <c r="AV24" s="14" t="str">
        <f ca="1">IFERROR(VLOOKUP(B24,'[2]2017省级重点项目'!$B$3:$O$206,7,0),"")</f>
        <v/>
      </c>
      <c r="AW24" s="14" t="str">
        <f ca="1" t="shared" si="2"/>
        <v/>
      </c>
      <c r="AX24" s="14" t="str">
        <f ca="1">IFERROR(VLOOKUP(B24,'[2]2017省级重点项目'!$B$3:$O$206,12,0),"")</f>
        <v/>
      </c>
      <c r="AY24" s="14" t="str">
        <f ca="1">IFERROR(VLOOKUP(B24,'[2]2017省级重点项目'!$B$3:$O$206,9,0),"")</f>
        <v/>
      </c>
      <c r="AZ24" s="14" t="str">
        <f ca="1">IFERROR(VLOOKUP(B24,'[2]2017省级重点项目'!$B$3:$O$206,10,0),"")</f>
        <v/>
      </c>
    </row>
    <row r="25" s="1" customFormat="1" ht="99" customHeight="1" spans="1:52">
      <c r="A25" s="11">
        <f>IF(AJ25="","",COUNTA($AJ$7:AJ25))</f>
        <v>19</v>
      </c>
      <c r="B25" s="12" t="s">
        <v>249</v>
      </c>
      <c r="C25" s="12" t="s">
        <v>60</v>
      </c>
      <c r="D25" s="12" t="s">
        <v>57</v>
      </c>
      <c r="E25" s="12" t="s">
        <v>78</v>
      </c>
      <c r="F25" s="12" t="s">
        <v>78</v>
      </c>
      <c r="G25" s="13" t="s">
        <v>58</v>
      </c>
      <c r="H25" s="12" t="s">
        <v>229</v>
      </c>
      <c r="I25" s="12" t="s">
        <v>241</v>
      </c>
      <c r="J25" s="12" t="s">
        <v>250</v>
      </c>
      <c r="K25" s="13" t="s">
        <v>82</v>
      </c>
      <c r="L25" s="21">
        <v>15800</v>
      </c>
      <c r="M25" s="13">
        <v>15800</v>
      </c>
      <c r="N25" s="13"/>
      <c r="O25" s="13"/>
      <c r="P25" s="13"/>
      <c r="Q25" s="13"/>
      <c r="R25" s="13"/>
      <c r="S25" s="13" t="s">
        <v>83</v>
      </c>
      <c r="T25" s="13" t="s">
        <v>35</v>
      </c>
      <c r="U25" s="21">
        <v>5000</v>
      </c>
      <c r="V25" s="12" t="s">
        <v>251</v>
      </c>
      <c r="W25" s="21">
        <v>3000</v>
      </c>
      <c r="X25" s="12" t="s">
        <v>252</v>
      </c>
      <c r="Y25" s="30"/>
      <c r="Z25" s="30"/>
      <c r="AA25" s="12">
        <v>88</v>
      </c>
      <c r="AB25" s="12"/>
      <c r="AC25" s="12"/>
      <c r="AD25" s="12"/>
      <c r="AE25" s="12"/>
      <c r="AF25" s="12"/>
      <c r="AG25" s="22" t="s">
        <v>246</v>
      </c>
      <c r="AH25" s="12" t="s">
        <v>247</v>
      </c>
      <c r="AI25" s="12" t="s">
        <v>253</v>
      </c>
      <c r="AJ25" s="46" t="s">
        <v>229</v>
      </c>
      <c r="AK25" s="13" t="s">
        <v>238</v>
      </c>
      <c r="AL25" s="24" t="s">
        <v>239</v>
      </c>
      <c r="AM25" s="13" t="s">
        <v>57</v>
      </c>
      <c r="AN25" s="13"/>
      <c r="AO25" s="12" t="s">
        <v>75</v>
      </c>
      <c r="AP25" s="12"/>
      <c r="AQ25" s="12"/>
      <c r="AR25" s="12"/>
      <c r="AS25" s="12"/>
      <c r="AT25" s="14" t="str">
        <f ca="1">IFERROR(VLOOKUP(B25,'[2]2017省级重点项目'!$B$3:$O$206,6,0),"")</f>
        <v/>
      </c>
      <c r="AU25" s="14" t="str">
        <f ca="1" t="shared" si="1"/>
        <v/>
      </c>
      <c r="AV25" s="14" t="str">
        <f ca="1">IFERROR(VLOOKUP(B25,'[2]2017省级重点项目'!$B$3:$O$206,7,0),"")</f>
        <v/>
      </c>
      <c r="AW25" s="14" t="str">
        <f ca="1" t="shared" si="2"/>
        <v/>
      </c>
      <c r="AX25" s="14" t="str">
        <f ca="1">IFERROR(VLOOKUP(B25,'[2]2017省级重点项目'!$B$3:$O$206,12,0),"")</f>
        <v/>
      </c>
      <c r="AY25" s="14" t="str">
        <f ca="1">IFERROR(VLOOKUP(B25,'[2]2017省级重点项目'!$B$3:$O$206,9,0),"")</f>
        <v/>
      </c>
      <c r="AZ25" s="14" t="str">
        <f ca="1">IFERROR(VLOOKUP(B25,'[2]2017省级重点项目'!$B$3:$O$206,10,0),"")</f>
        <v/>
      </c>
    </row>
    <row r="26" s="1" customFormat="1" ht="93" customHeight="1" spans="1:52">
      <c r="A26" s="11">
        <f>IF(AJ26="","",COUNTA($AJ$7:AJ26))</f>
        <v>20</v>
      </c>
      <c r="B26" s="12" t="s">
        <v>254</v>
      </c>
      <c r="C26" s="12" t="s">
        <v>60</v>
      </c>
      <c r="D26" s="12" t="s">
        <v>57</v>
      </c>
      <c r="E26" s="12" t="s">
        <v>78</v>
      </c>
      <c r="F26" s="12" t="s">
        <v>78</v>
      </c>
      <c r="G26" s="13" t="s">
        <v>58</v>
      </c>
      <c r="H26" s="12" t="s">
        <v>229</v>
      </c>
      <c r="I26" s="12" t="s">
        <v>255</v>
      </c>
      <c r="J26" s="12" t="s">
        <v>256</v>
      </c>
      <c r="K26" s="13" t="s">
        <v>257</v>
      </c>
      <c r="L26" s="21">
        <v>219000</v>
      </c>
      <c r="M26" s="13">
        <v>86000</v>
      </c>
      <c r="N26" s="13"/>
      <c r="O26" s="13">
        <v>63000</v>
      </c>
      <c r="P26" s="13"/>
      <c r="Q26" s="13"/>
      <c r="R26" s="13">
        <v>70000</v>
      </c>
      <c r="S26" s="13" t="s">
        <v>83</v>
      </c>
      <c r="T26" s="13" t="s">
        <v>35</v>
      </c>
      <c r="U26" s="21">
        <v>23913</v>
      </c>
      <c r="V26" s="12" t="s">
        <v>258</v>
      </c>
      <c r="W26" s="21">
        <v>36000</v>
      </c>
      <c r="X26" s="12" t="s">
        <v>259</v>
      </c>
      <c r="Y26" s="30"/>
      <c r="Z26" s="30"/>
      <c r="AA26" s="12">
        <v>13645</v>
      </c>
      <c r="AB26" s="12">
        <v>13645</v>
      </c>
      <c r="AC26" s="12">
        <v>7669</v>
      </c>
      <c r="AD26" s="12">
        <v>7669</v>
      </c>
      <c r="AE26" s="12"/>
      <c r="AF26" s="12"/>
      <c r="AG26" s="22" t="s">
        <v>260</v>
      </c>
      <c r="AH26" s="12" t="s">
        <v>261</v>
      </c>
      <c r="AI26" s="12" t="s">
        <v>262</v>
      </c>
      <c r="AJ26" s="46" t="s">
        <v>229</v>
      </c>
      <c r="AK26" s="13" t="s">
        <v>238</v>
      </c>
      <c r="AL26" s="24" t="s">
        <v>239</v>
      </c>
      <c r="AM26" s="13" t="s">
        <v>57</v>
      </c>
      <c r="AN26" s="13"/>
      <c r="AO26" s="12" t="s">
        <v>75</v>
      </c>
      <c r="AP26" s="12" t="s">
        <v>78</v>
      </c>
      <c r="AQ26" s="12" t="s">
        <v>78</v>
      </c>
      <c r="AR26" s="12"/>
      <c r="AS26" s="12"/>
      <c r="AT26" s="14">
        <f ca="1">IFERROR(VLOOKUP(B26,'[2]2017省级重点项目'!$B$3:$O$206,6,0),"")</f>
        <v>192000</v>
      </c>
      <c r="AU26" s="14">
        <f ca="1" t="shared" si="1"/>
        <v>27000</v>
      </c>
      <c r="AV26" s="14">
        <f ca="1">IFERROR(VLOOKUP(B26,'[2]2017省级重点项目'!$B$3:$O$206,7,0),"")</f>
        <v>26000</v>
      </c>
      <c r="AW26" s="14">
        <f ca="1" t="shared" si="2"/>
        <v>10000</v>
      </c>
      <c r="AX26" s="14" t="str">
        <f ca="1">IFERROR(VLOOKUP(B26,'[2]2017省级重点项目'!$B$3:$O$206,12,0),"")</f>
        <v>罗源县</v>
      </c>
      <c r="AY26" s="14">
        <f ca="1">IFERROR(VLOOKUP(B26,'[2]2017省级重点项目'!$B$3:$O$206,9,0),"")</f>
        <v>3</v>
      </c>
      <c r="AZ26" s="14" t="str">
        <f ca="1">IFERROR(VLOOKUP(B26,'[2]2017省级重点项目'!$B$3:$O$206,10,0),"")</f>
        <v>无</v>
      </c>
    </row>
    <row r="27" s="1" customFormat="1" ht="73" customHeight="1" spans="1:53">
      <c r="A27" s="11">
        <f>IF(AJ27="","",COUNTA($AJ$7:AJ27))</f>
        <v>21</v>
      </c>
      <c r="B27" s="15" t="s">
        <v>263</v>
      </c>
      <c r="C27" s="17" t="s">
        <v>117</v>
      </c>
      <c r="D27" s="17" t="s">
        <v>78</v>
      </c>
      <c r="E27" s="17"/>
      <c r="F27" s="17" t="s">
        <v>61</v>
      </c>
      <c r="G27" s="17" t="s">
        <v>58</v>
      </c>
      <c r="H27" s="17" t="s">
        <v>264</v>
      </c>
      <c r="I27" s="17" t="s">
        <v>265</v>
      </c>
      <c r="J27" s="15" t="s">
        <v>266</v>
      </c>
      <c r="K27" s="17" t="s">
        <v>65</v>
      </c>
      <c r="L27" s="21">
        <v>17978</v>
      </c>
      <c r="M27" s="17">
        <v>18526</v>
      </c>
      <c r="N27" s="17"/>
      <c r="O27" s="17"/>
      <c r="P27" s="17"/>
      <c r="Q27" s="17"/>
      <c r="R27" s="17"/>
      <c r="S27" s="17" t="s">
        <v>35</v>
      </c>
      <c r="T27" s="17" t="s">
        <v>35</v>
      </c>
      <c r="U27" s="21">
        <v>8000</v>
      </c>
      <c r="V27" s="15" t="s">
        <v>267</v>
      </c>
      <c r="W27" s="21">
        <v>6000</v>
      </c>
      <c r="X27" s="15" t="s">
        <v>268</v>
      </c>
      <c r="Y27" s="30"/>
      <c r="Z27" s="30"/>
      <c r="AA27" s="17">
        <v>63</v>
      </c>
      <c r="AB27" s="17">
        <v>63</v>
      </c>
      <c r="AC27" s="17"/>
      <c r="AD27" s="17"/>
      <c r="AE27" s="17" t="s">
        <v>269</v>
      </c>
      <c r="AF27" s="17" t="s">
        <v>269</v>
      </c>
      <c r="AG27" s="48" t="s">
        <v>270</v>
      </c>
      <c r="AH27" s="17"/>
      <c r="AI27" s="17" t="s">
        <v>271</v>
      </c>
      <c r="AJ27" s="52" t="s">
        <v>264</v>
      </c>
      <c r="AK27" s="17" t="s">
        <v>272</v>
      </c>
      <c r="AL27" s="17" t="s">
        <v>273</v>
      </c>
      <c r="AM27" s="17" t="s">
        <v>57</v>
      </c>
      <c r="AN27" s="17"/>
      <c r="AO27" s="54" t="s">
        <v>75</v>
      </c>
      <c r="AP27" s="54" t="s">
        <v>78</v>
      </c>
      <c r="AQ27" s="54" t="s">
        <v>78</v>
      </c>
      <c r="AR27" s="54"/>
      <c r="AS27" s="54"/>
      <c r="AT27" s="12">
        <v>17978</v>
      </c>
      <c r="AU27" s="12">
        <v>0</v>
      </c>
      <c r="AV27" s="12">
        <v>6000</v>
      </c>
      <c r="AW27" s="12">
        <v>0</v>
      </c>
      <c r="AX27" s="12" t="s">
        <v>264</v>
      </c>
      <c r="AY27" s="12" t="s">
        <v>269</v>
      </c>
      <c r="AZ27" s="12" t="s">
        <v>269</v>
      </c>
      <c r="BA27" s="55"/>
    </row>
    <row r="28" s="1" customFormat="1" ht="75" customHeight="1" spans="1:52">
      <c r="A28" s="11">
        <f>IF(AJ28="","",COUNTA($AJ$7:AJ28))</f>
        <v>22</v>
      </c>
      <c r="B28" s="14" t="s">
        <v>274</v>
      </c>
      <c r="C28" s="11" t="s">
        <v>78</v>
      </c>
      <c r="D28" s="11"/>
      <c r="E28" s="11"/>
      <c r="F28" s="11"/>
      <c r="G28" s="11" t="s">
        <v>58</v>
      </c>
      <c r="H28" s="11" t="s">
        <v>275</v>
      </c>
      <c r="I28" s="11"/>
      <c r="J28" s="14" t="s">
        <v>276</v>
      </c>
      <c r="K28" s="11" t="s">
        <v>277</v>
      </c>
      <c r="L28" s="20">
        <v>611026</v>
      </c>
      <c r="M28" s="11"/>
      <c r="N28" s="11"/>
      <c r="O28" s="11"/>
      <c r="P28" s="11"/>
      <c r="Q28" s="11"/>
      <c r="R28" s="11"/>
      <c r="S28" s="11"/>
      <c r="T28" s="11"/>
      <c r="U28" s="20">
        <v>46548</v>
      </c>
      <c r="V28" s="14" t="s">
        <v>278</v>
      </c>
      <c r="W28" s="20">
        <v>46000</v>
      </c>
      <c r="X28" s="14" t="s">
        <v>279</v>
      </c>
      <c r="Y28" s="29"/>
      <c r="Z28" s="29"/>
      <c r="AA28" s="11"/>
      <c r="AB28" s="11"/>
      <c r="AC28" s="11"/>
      <c r="AD28" s="11"/>
      <c r="AE28" s="11"/>
      <c r="AF28" s="11"/>
      <c r="AG28" s="47" t="s">
        <v>280</v>
      </c>
      <c r="AH28" s="11"/>
      <c r="AI28" s="11"/>
      <c r="AJ28" s="45" t="s">
        <v>281</v>
      </c>
      <c r="AK28" s="11" t="s">
        <v>282</v>
      </c>
      <c r="AL28" s="24" t="s">
        <v>74</v>
      </c>
      <c r="AM28" s="11" t="s">
        <v>57</v>
      </c>
      <c r="AN28" s="11"/>
      <c r="AO28" s="13" t="s">
        <v>75</v>
      </c>
      <c r="AP28" s="11" t="s">
        <v>78</v>
      </c>
      <c r="AQ28" s="11"/>
      <c r="AR28" s="14"/>
      <c r="AS28" s="11"/>
      <c r="AT28" s="14" t="str">
        <f ca="1">IFERROR(VLOOKUP(B28,'[2]2017省级重点项目'!$B$3:$O$206,6,0),"")</f>
        <v/>
      </c>
      <c r="AU28" s="14" t="str">
        <f ca="1" t="shared" ref="AU28:AU30" si="3">IFERROR(L28-AT28,"")</f>
        <v/>
      </c>
      <c r="AV28" s="14" t="str">
        <f ca="1">IFERROR(VLOOKUP(B28,'[2]2017省级重点项目'!$B$3:$O$206,7,0),"")</f>
        <v/>
      </c>
      <c r="AW28" s="14" t="str">
        <f ca="1" t="shared" ref="AW28:AW30" si="4">IFERROR(W28-AV28,"")</f>
        <v/>
      </c>
      <c r="AX28" s="14" t="str">
        <f ca="1">IFERROR(VLOOKUP(B28,'[2]2017省级重点项目'!$B$3:$O$206,12,0),"")</f>
        <v/>
      </c>
      <c r="AY28" s="14" t="str">
        <f ca="1">IFERROR(VLOOKUP(B28,'[2]2017省级重点项目'!$B$3:$O$206,9,0),"")</f>
        <v/>
      </c>
      <c r="AZ28" s="14" t="str">
        <f ca="1">IFERROR(VLOOKUP(B28,'[2]2017省级重点项目'!$B$3:$O$206,10,0),"")</f>
        <v/>
      </c>
    </row>
    <row r="29" s="1" customFormat="1" ht="74" customHeight="1" spans="1:52">
      <c r="A29" s="11">
        <f>IF(AJ29="","",COUNTA($AJ$7:AJ29))</f>
        <v>23</v>
      </c>
      <c r="B29" s="14" t="s">
        <v>283</v>
      </c>
      <c r="C29" s="14" t="s">
        <v>78</v>
      </c>
      <c r="D29" s="14"/>
      <c r="E29" s="14"/>
      <c r="F29" s="14"/>
      <c r="G29" s="11" t="s">
        <v>58</v>
      </c>
      <c r="H29" s="14" t="s">
        <v>284</v>
      </c>
      <c r="I29" s="14"/>
      <c r="J29" s="14" t="s">
        <v>285</v>
      </c>
      <c r="K29" s="11" t="s">
        <v>200</v>
      </c>
      <c r="L29" s="20">
        <v>35000</v>
      </c>
      <c r="M29" s="11"/>
      <c r="N29" s="11"/>
      <c r="O29" s="11"/>
      <c r="P29" s="11"/>
      <c r="Q29" s="11"/>
      <c r="R29" s="11"/>
      <c r="S29" s="11"/>
      <c r="T29" s="11"/>
      <c r="U29" s="20">
        <v>30000</v>
      </c>
      <c r="V29" s="14" t="s">
        <v>286</v>
      </c>
      <c r="W29" s="20">
        <v>3000</v>
      </c>
      <c r="X29" s="14" t="s">
        <v>287</v>
      </c>
      <c r="Y29" s="29"/>
      <c r="Z29" s="29">
        <v>12</v>
      </c>
      <c r="AA29" s="14"/>
      <c r="AB29" s="14"/>
      <c r="AC29" s="14"/>
      <c r="AD29" s="14"/>
      <c r="AE29" s="14"/>
      <c r="AF29" s="14"/>
      <c r="AG29" s="47" t="s">
        <v>280</v>
      </c>
      <c r="AH29" s="14"/>
      <c r="AI29" s="14"/>
      <c r="AJ29" s="45" t="s">
        <v>281</v>
      </c>
      <c r="AK29" s="11" t="s">
        <v>282</v>
      </c>
      <c r="AL29" s="24" t="s">
        <v>74</v>
      </c>
      <c r="AM29" s="11" t="s">
        <v>57</v>
      </c>
      <c r="AN29" s="11"/>
      <c r="AO29" s="12" t="s">
        <v>75</v>
      </c>
      <c r="AP29" s="14"/>
      <c r="AQ29" s="14"/>
      <c r="AR29" s="14"/>
      <c r="AS29" s="14"/>
      <c r="AT29" s="14" t="str">
        <f ca="1">IFERROR(VLOOKUP(B29,'[2]2017省级重点项目'!$B$3:$O$206,6,0),"")</f>
        <v/>
      </c>
      <c r="AU29" s="14" t="str">
        <f ca="1" t="shared" si="3"/>
        <v/>
      </c>
      <c r="AV29" s="14" t="str">
        <f ca="1">IFERROR(VLOOKUP(B29,'[2]2017省级重点项目'!$B$3:$O$206,7,0),"")</f>
        <v/>
      </c>
      <c r="AW29" s="14" t="str">
        <f ca="1" t="shared" si="4"/>
        <v/>
      </c>
      <c r="AX29" s="14" t="str">
        <f ca="1">IFERROR(VLOOKUP(B29,'[2]2017省级重点项目'!$B$3:$O$206,12,0),"")</f>
        <v/>
      </c>
      <c r="AY29" s="14" t="str">
        <f ca="1">IFERROR(VLOOKUP(B29,'[2]2017省级重点项目'!$B$3:$O$206,9,0),"")</f>
        <v/>
      </c>
      <c r="AZ29" s="14" t="str">
        <f ca="1">IFERROR(VLOOKUP(B29,'[2]2017省级重点项目'!$B$3:$O$206,10,0),"")</f>
        <v/>
      </c>
    </row>
    <row r="30" s="1" customFormat="1" ht="102" customHeight="1" spans="1:52">
      <c r="A30" s="11">
        <f>IF(AJ30="","",COUNTA($AJ$7:AJ30))</f>
        <v>24</v>
      </c>
      <c r="B30" s="14" t="s">
        <v>288</v>
      </c>
      <c r="C30" s="14" t="s">
        <v>78</v>
      </c>
      <c r="D30" s="14"/>
      <c r="E30" s="14"/>
      <c r="F30" s="14"/>
      <c r="G30" s="11" t="s">
        <v>58</v>
      </c>
      <c r="H30" s="14" t="s">
        <v>289</v>
      </c>
      <c r="I30" s="14"/>
      <c r="J30" s="14" t="s">
        <v>290</v>
      </c>
      <c r="K30" s="11" t="s">
        <v>257</v>
      </c>
      <c r="L30" s="20">
        <v>335000</v>
      </c>
      <c r="M30" s="11"/>
      <c r="N30" s="11"/>
      <c r="O30" s="11"/>
      <c r="P30" s="11"/>
      <c r="Q30" s="11"/>
      <c r="R30" s="11"/>
      <c r="S30" s="11"/>
      <c r="T30" s="11"/>
      <c r="U30" s="20">
        <v>60400</v>
      </c>
      <c r="V30" s="14" t="s">
        <v>291</v>
      </c>
      <c r="W30" s="20">
        <v>33000</v>
      </c>
      <c r="X30" s="14" t="s">
        <v>292</v>
      </c>
      <c r="Y30" s="29"/>
      <c r="Z30" s="29"/>
      <c r="AA30" s="14"/>
      <c r="AB30" s="14"/>
      <c r="AC30" s="14"/>
      <c r="AD30" s="14"/>
      <c r="AE30" s="14"/>
      <c r="AF30" s="14"/>
      <c r="AG30" s="47" t="s">
        <v>280</v>
      </c>
      <c r="AH30" s="14"/>
      <c r="AI30" s="14"/>
      <c r="AJ30" s="45" t="s">
        <v>281</v>
      </c>
      <c r="AK30" s="11" t="s">
        <v>282</v>
      </c>
      <c r="AL30" s="24" t="s">
        <v>74</v>
      </c>
      <c r="AM30" s="11" t="s">
        <v>57</v>
      </c>
      <c r="AN30" s="11"/>
      <c r="AO30" s="12" t="s">
        <v>75</v>
      </c>
      <c r="AP30" s="14" t="s">
        <v>78</v>
      </c>
      <c r="AQ30" s="14" t="s">
        <v>78</v>
      </c>
      <c r="AR30" s="14"/>
      <c r="AS30" s="14"/>
      <c r="AT30" s="14">
        <f ca="1">IFERROR(VLOOKUP(B30,'[2]2017省级重点项目'!$B$3:$O$206,6,0),"")</f>
        <v>335000</v>
      </c>
      <c r="AU30" s="14">
        <f ca="1" t="shared" si="3"/>
        <v>0</v>
      </c>
      <c r="AV30" s="14">
        <f ca="1">IFERROR(VLOOKUP(B30,'[2]2017省级重点项目'!$B$3:$O$206,7,0),"")</f>
        <v>33000</v>
      </c>
      <c r="AW30" s="14">
        <f ca="1" t="shared" si="4"/>
        <v>0</v>
      </c>
      <c r="AX30" s="14" t="str">
        <f ca="1">IFERROR(VLOOKUP(B30,'[2]2017省级重点项目'!$B$3:$O$206,12,0),"")</f>
        <v>市水利局</v>
      </c>
      <c r="AY30" s="14" t="str">
        <f ca="1">IFERROR(VLOOKUP(B30,'[2]2017省级重点项目'!$B$3:$O$206,9,0),"")</f>
        <v>无</v>
      </c>
      <c r="AZ30" s="14" t="str">
        <f ca="1">IFERROR(VLOOKUP(B30,'[2]2017省级重点项目'!$B$3:$O$206,10,0),"")</f>
        <v>无</v>
      </c>
    </row>
    <row r="31" s="1" customFormat="1" ht="21" customHeight="1" spans="1:52">
      <c r="A31" s="11"/>
      <c r="B31" s="11" t="s">
        <v>293</v>
      </c>
      <c r="C31" s="11"/>
      <c r="D31" s="11"/>
      <c r="E31" s="11"/>
      <c r="F31" s="11"/>
      <c r="G31" s="11"/>
      <c r="H31" s="11"/>
      <c r="I31" s="11"/>
      <c r="J31" s="11">
        <f ca="1">COUNTIFS(AM:AM,"在建",G:G,B31)</f>
        <v>36</v>
      </c>
      <c r="K31" s="11" t="s">
        <v>56</v>
      </c>
      <c r="L31" s="20">
        <f ca="1">SUMIFS(L:L,AM:AM,"在建",G:G,B31)</f>
        <v>15040973</v>
      </c>
      <c r="M31" s="11"/>
      <c r="N31" s="11"/>
      <c r="O31" s="11"/>
      <c r="P31" s="11"/>
      <c r="Q31" s="11"/>
      <c r="R31" s="11"/>
      <c r="S31" s="11"/>
      <c r="T31" s="11"/>
      <c r="U31" s="20">
        <f ca="1">SUMIFS(U:U,AM:AM,"在建",G:G,B31)</f>
        <v>4176019</v>
      </c>
      <c r="V31" s="11"/>
      <c r="W31" s="20">
        <f ca="1">SUMIFS(W:W,AM:AM,"在建",G:G,B31)</f>
        <v>1997100</v>
      </c>
      <c r="X31" s="11"/>
      <c r="Y31" s="29"/>
      <c r="Z31" s="29"/>
      <c r="AA31" s="11"/>
      <c r="AB31" s="11"/>
      <c r="AC31" s="11"/>
      <c r="AD31" s="11"/>
      <c r="AE31" s="11"/>
      <c r="AF31" s="11"/>
      <c r="AG31" s="43"/>
      <c r="AH31" s="44"/>
      <c r="AI31" s="44"/>
      <c r="AJ31" s="45"/>
      <c r="AK31" s="44"/>
      <c r="AL31" s="44"/>
      <c r="AM31" s="11"/>
      <c r="AN31" s="11"/>
      <c r="AO31" s="13"/>
      <c r="AP31" s="11"/>
      <c r="AQ31" s="11"/>
      <c r="AR31" s="14"/>
      <c r="AS31" s="11"/>
      <c r="AT31" s="11"/>
      <c r="AU31" s="11"/>
      <c r="AV31" s="11"/>
      <c r="AW31" s="11"/>
      <c r="AX31" s="11"/>
      <c r="AY31" s="11"/>
      <c r="AZ31" s="11"/>
    </row>
    <row r="32" s="1" customFormat="1" ht="87" customHeight="1" spans="1:52">
      <c r="A32" s="11">
        <f>IF(AJ32="","",COUNTA($AJ$7:AJ32))</f>
        <v>25</v>
      </c>
      <c r="B32" s="12" t="s">
        <v>294</v>
      </c>
      <c r="C32" s="13" t="s">
        <v>117</v>
      </c>
      <c r="D32" s="13" t="s">
        <v>295</v>
      </c>
      <c r="E32" s="13" t="s">
        <v>78</v>
      </c>
      <c r="F32" s="13" t="s">
        <v>78</v>
      </c>
      <c r="G32" s="13" t="s">
        <v>293</v>
      </c>
      <c r="H32" s="13" t="s">
        <v>97</v>
      </c>
      <c r="I32" s="13" t="s">
        <v>110</v>
      </c>
      <c r="J32" s="12" t="s">
        <v>296</v>
      </c>
      <c r="K32" s="13" t="s">
        <v>297</v>
      </c>
      <c r="L32" s="21">
        <v>160000</v>
      </c>
      <c r="M32" s="13">
        <v>0</v>
      </c>
      <c r="N32" s="13" t="s">
        <v>298</v>
      </c>
      <c r="O32" s="13" t="s">
        <v>299</v>
      </c>
      <c r="P32" s="13" t="s">
        <v>300</v>
      </c>
      <c r="Q32" s="13" t="s">
        <v>300</v>
      </c>
      <c r="R32" s="13">
        <v>0</v>
      </c>
      <c r="S32" s="13" t="s">
        <v>301</v>
      </c>
      <c r="T32" s="13" t="s">
        <v>302</v>
      </c>
      <c r="U32" s="21">
        <v>32500</v>
      </c>
      <c r="V32" s="12" t="s">
        <v>303</v>
      </c>
      <c r="W32" s="21">
        <v>20000</v>
      </c>
      <c r="X32" s="12" t="s">
        <v>304</v>
      </c>
      <c r="Y32" s="30"/>
      <c r="Z32" s="30"/>
      <c r="AA32" s="13"/>
      <c r="AB32" s="13"/>
      <c r="AC32" s="13" t="s">
        <v>305</v>
      </c>
      <c r="AD32" s="13"/>
      <c r="AE32" s="13">
        <v>1245.2175</v>
      </c>
      <c r="AF32" s="13">
        <v>957.228</v>
      </c>
      <c r="AG32" s="22" t="s">
        <v>306</v>
      </c>
      <c r="AH32" s="13" t="s">
        <v>307</v>
      </c>
      <c r="AI32" s="13" t="s">
        <v>308</v>
      </c>
      <c r="AJ32" s="46" t="s">
        <v>97</v>
      </c>
      <c r="AK32" s="13" t="s">
        <v>108</v>
      </c>
      <c r="AL32" s="13" t="s">
        <v>309</v>
      </c>
      <c r="AM32" s="13" t="s">
        <v>57</v>
      </c>
      <c r="AN32" s="13"/>
      <c r="AO32" s="13" t="s">
        <v>310</v>
      </c>
      <c r="AP32" s="13" t="s">
        <v>78</v>
      </c>
      <c r="AQ32" s="13" t="s">
        <v>78</v>
      </c>
      <c r="AR32" s="13" t="s">
        <v>78</v>
      </c>
      <c r="AS32" s="13"/>
      <c r="AT32" s="14">
        <f ca="1">IFERROR(VLOOKUP(B32,'[2]2017省级重点项目'!$B$3:$O$206,6,0),"")</f>
        <v>160000</v>
      </c>
      <c r="AU32" s="14">
        <f ca="1" t="shared" ref="AU32:AU53" si="5">IFERROR(L32-AT32,"")</f>
        <v>0</v>
      </c>
      <c r="AV32" s="14">
        <f ca="1">IFERROR(VLOOKUP(B32,'[2]2017省级重点项目'!$B$3:$O$206,7,0),"")</f>
        <v>20000</v>
      </c>
      <c r="AW32" s="14">
        <f ca="1" t="shared" ref="AW32:AW53" si="6">IFERROR(W32-AV32,"")</f>
        <v>0</v>
      </c>
      <c r="AX32" s="14" t="str">
        <f ca="1">IFERROR(VLOOKUP(B32,'[2]2017省级重点项目'!$B$3:$O$206,12,0),"")</f>
        <v>福清市</v>
      </c>
      <c r="AY32" s="14" t="str">
        <f ca="1">IFERROR(VLOOKUP(B32,'[2]2017省级重点项目'!$B$3:$O$206,9,0),"")</f>
        <v>无</v>
      </c>
      <c r="AZ32" s="14" t="str">
        <f ca="1">IFERROR(VLOOKUP(B32,'[2]2017省级重点项目'!$B$3:$O$206,10,0),"")</f>
        <v>无</v>
      </c>
    </row>
    <row r="33" s="1" customFormat="1" ht="114" customHeight="1" spans="1:52">
      <c r="A33" s="11">
        <f>IF(AJ33="","",COUNTA($AJ$7:AJ33))</f>
        <v>26</v>
      </c>
      <c r="B33" s="12" t="s">
        <v>311</v>
      </c>
      <c r="C33" s="13" t="s">
        <v>60</v>
      </c>
      <c r="D33" s="13" t="s">
        <v>60</v>
      </c>
      <c r="E33" s="13" t="s">
        <v>78</v>
      </c>
      <c r="F33" s="13" t="s">
        <v>78</v>
      </c>
      <c r="G33" s="13" t="s">
        <v>293</v>
      </c>
      <c r="H33" s="13" t="s">
        <v>97</v>
      </c>
      <c r="I33" s="13" t="s">
        <v>110</v>
      </c>
      <c r="J33" s="12" t="s">
        <v>312</v>
      </c>
      <c r="K33" s="13" t="s">
        <v>191</v>
      </c>
      <c r="L33" s="21">
        <v>375600</v>
      </c>
      <c r="M33" s="13">
        <v>0</v>
      </c>
      <c r="N33" s="13">
        <v>112680</v>
      </c>
      <c r="O33" s="13">
        <v>262920</v>
      </c>
      <c r="P33" s="13">
        <v>0</v>
      </c>
      <c r="Q33" s="13">
        <v>0</v>
      </c>
      <c r="R33" s="13">
        <v>0</v>
      </c>
      <c r="S33" s="13" t="s">
        <v>313</v>
      </c>
      <c r="T33" s="13" t="s">
        <v>302</v>
      </c>
      <c r="U33" s="21">
        <v>160000</v>
      </c>
      <c r="V33" s="12" t="s">
        <v>314</v>
      </c>
      <c r="W33" s="21">
        <v>20000</v>
      </c>
      <c r="X33" s="12" t="s">
        <v>315</v>
      </c>
      <c r="Y33" s="30"/>
      <c r="Z33" s="30">
        <v>12</v>
      </c>
      <c r="AA33" s="13">
        <v>0</v>
      </c>
      <c r="AB33" s="13">
        <v>0</v>
      </c>
      <c r="AC33" s="13">
        <v>0</v>
      </c>
      <c r="AD33" s="13">
        <v>0</v>
      </c>
      <c r="AE33" s="13">
        <v>790</v>
      </c>
      <c r="AF33" s="13">
        <v>790</v>
      </c>
      <c r="AG33" s="22" t="s">
        <v>316</v>
      </c>
      <c r="AH33" s="13" t="s">
        <v>317</v>
      </c>
      <c r="AI33" s="13" t="s">
        <v>318</v>
      </c>
      <c r="AJ33" s="46" t="s">
        <v>97</v>
      </c>
      <c r="AK33" s="13" t="s">
        <v>108</v>
      </c>
      <c r="AL33" s="13" t="s">
        <v>309</v>
      </c>
      <c r="AM33" s="13" t="s">
        <v>57</v>
      </c>
      <c r="AN33" s="13"/>
      <c r="AO33" s="13" t="s">
        <v>310</v>
      </c>
      <c r="AP33" s="13" t="s">
        <v>78</v>
      </c>
      <c r="AQ33" s="13" t="s">
        <v>78</v>
      </c>
      <c r="AR33" s="13" t="s">
        <v>78</v>
      </c>
      <c r="AS33" s="13"/>
      <c r="AT33" s="14">
        <f ca="1">IFERROR(VLOOKUP(B33,'[2]2017省级重点项目'!$B$3:$O$206,6,0),"")</f>
        <v>375600</v>
      </c>
      <c r="AU33" s="14">
        <f ca="1" t="shared" si="5"/>
        <v>0</v>
      </c>
      <c r="AV33" s="14">
        <f ca="1">IFERROR(VLOOKUP(B33,'[2]2017省级重点项目'!$B$3:$O$206,7,0),"")</f>
        <v>20000</v>
      </c>
      <c r="AW33" s="14">
        <f ca="1" t="shared" si="6"/>
        <v>0</v>
      </c>
      <c r="AX33" s="14" t="str">
        <f ca="1">IFERROR(VLOOKUP(B33,'[2]2017省级重点项目'!$B$3:$O$206,12,0),"")</f>
        <v>福清市</v>
      </c>
      <c r="AY33" s="14" t="str">
        <f ca="1">IFERROR(VLOOKUP(B33,'[2]2017省级重点项目'!$B$3:$O$206,9,0),"")</f>
        <v>无</v>
      </c>
      <c r="AZ33" s="14">
        <f ca="1">IFERROR(VLOOKUP(B33,'[2]2017省级重点项目'!$B$3:$O$206,10,0),"")</f>
        <v>6</v>
      </c>
    </row>
    <row r="34" s="1" customFormat="1" ht="180" spans="1:52">
      <c r="A34" s="11">
        <f>IF(AJ34="","",COUNTA($AJ$7:AJ34))</f>
        <v>27</v>
      </c>
      <c r="B34" s="12" t="s">
        <v>319</v>
      </c>
      <c r="C34" s="13" t="s">
        <v>60</v>
      </c>
      <c r="D34" s="13" t="s">
        <v>60</v>
      </c>
      <c r="E34" s="13" t="s">
        <v>78</v>
      </c>
      <c r="F34" s="13" t="s">
        <v>78</v>
      </c>
      <c r="G34" s="13" t="s">
        <v>293</v>
      </c>
      <c r="H34" s="13" t="s">
        <v>97</v>
      </c>
      <c r="I34" s="13" t="s">
        <v>320</v>
      </c>
      <c r="J34" s="12" t="s">
        <v>321</v>
      </c>
      <c r="K34" s="13" t="s">
        <v>322</v>
      </c>
      <c r="L34" s="21">
        <v>707900</v>
      </c>
      <c r="M34" s="13"/>
      <c r="N34" s="13"/>
      <c r="O34" s="13"/>
      <c r="P34" s="13"/>
      <c r="Q34" s="13"/>
      <c r="R34" s="13"/>
      <c r="S34" s="13"/>
      <c r="T34" s="13"/>
      <c r="U34" s="21">
        <v>162406</v>
      </c>
      <c r="V34" s="12" t="s">
        <v>323</v>
      </c>
      <c r="W34" s="21">
        <v>102100</v>
      </c>
      <c r="X34" s="12" t="s">
        <v>324</v>
      </c>
      <c r="Y34" s="30"/>
      <c r="Z34" s="30"/>
      <c r="AA34" s="13"/>
      <c r="AB34" s="13"/>
      <c r="AC34" s="13"/>
      <c r="AD34" s="13"/>
      <c r="AE34" s="13"/>
      <c r="AF34" s="13"/>
      <c r="AG34" s="22" t="s">
        <v>325</v>
      </c>
      <c r="AH34" s="13" t="s">
        <v>326</v>
      </c>
      <c r="AI34" s="13" t="s">
        <v>326</v>
      </c>
      <c r="AJ34" s="46" t="s">
        <v>97</v>
      </c>
      <c r="AK34" s="13" t="s">
        <v>108</v>
      </c>
      <c r="AL34" s="13" t="s">
        <v>309</v>
      </c>
      <c r="AM34" s="13" t="s">
        <v>57</v>
      </c>
      <c r="AN34" s="13"/>
      <c r="AO34" s="13" t="s">
        <v>310</v>
      </c>
      <c r="AP34" s="13" t="s">
        <v>78</v>
      </c>
      <c r="AQ34" s="13" t="s">
        <v>78</v>
      </c>
      <c r="AR34" s="13" t="s">
        <v>78</v>
      </c>
      <c r="AS34" s="13"/>
      <c r="AT34" s="14">
        <f ca="1">IFERROR(VLOOKUP(B34,'[2]2017省级重点项目'!$B$3:$O$206,6,0),"")</f>
        <v>707900</v>
      </c>
      <c r="AU34" s="14">
        <f ca="1" t="shared" si="5"/>
        <v>0</v>
      </c>
      <c r="AV34" s="14">
        <f ca="1">IFERROR(VLOOKUP(B34,'[2]2017省级重点项目'!$B$3:$O$206,7,0),"")</f>
        <v>85100</v>
      </c>
      <c r="AW34" s="14">
        <f ca="1" t="shared" si="6"/>
        <v>17000</v>
      </c>
      <c r="AX34" s="14" t="str">
        <f ca="1">IFERROR(VLOOKUP(B34,'[2]2017省级重点项目'!$B$3:$O$206,12,0),"")</f>
        <v>福清市</v>
      </c>
      <c r="AY34" s="14" t="str">
        <f ca="1">IFERROR(VLOOKUP(B34,'[2]2017省级重点项目'!$B$3:$O$206,9,0),"")</f>
        <v>无</v>
      </c>
      <c r="AZ34" s="14" t="str">
        <f ca="1">IFERROR(VLOOKUP(B34,'[2]2017省级重点项目'!$B$3:$O$206,10,0),"")</f>
        <v>无</v>
      </c>
    </row>
    <row r="35" s="1" customFormat="1" ht="72" spans="1:52">
      <c r="A35" s="11">
        <f>IF(AJ35="","",COUNTA($AJ$7:AJ35))</f>
        <v>28</v>
      </c>
      <c r="B35" s="12" t="s">
        <v>327</v>
      </c>
      <c r="C35" s="13" t="s">
        <v>60</v>
      </c>
      <c r="D35" s="13" t="s">
        <v>60</v>
      </c>
      <c r="E35" s="13" t="s">
        <v>78</v>
      </c>
      <c r="F35" s="13" t="s">
        <v>78</v>
      </c>
      <c r="G35" s="13" t="s">
        <v>293</v>
      </c>
      <c r="H35" s="13" t="s">
        <v>97</v>
      </c>
      <c r="I35" s="13" t="s">
        <v>110</v>
      </c>
      <c r="J35" s="12" t="s">
        <v>328</v>
      </c>
      <c r="K35" s="13" t="s">
        <v>329</v>
      </c>
      <c r="L35" s="21">
        <v>92300</v>
      </c>
      <c r="M35" s="13"/>
      <c r="N35" s="13"/>
      <c r="O35" s="13"/>
      <c r="P35" s="13"/>
      <c r="Q35" s="13"/>
      <c r="R35" s="13"/>
      <c r="S35" s="13"/>
      <c r="T35" s="13"/>
      <c r="U35" s="21">
        <v>102000</v>
      </c>
      <c r="V35" s="12" t="s">
        <v>330</v>
      </c>
      <c r="W35" s="21">
        <v>5000</v>
      </c>
      <c r="X35" s="12" t="s">
        <v>331</v>
      </c>
      <c r="Y35" s="30"/>
      <c r="Z35" s="32">
        <v>5</v>
      </c>
      <c r="AA35" s="13"/>
      <c r="AB35" s="13"/>
      <c r="AC35" s="13"/>
      <c r="AD35" s="13"/>
      <c r="AE35" s="13"/>
      <c r="AF35" s="13"/>
      <c r="AG35" s="22" t="s">
        <v>332</v>
      </c>
      <c r="AH35" s="13"/>
      <c r="AI35" s="13"/>
      <c r="AJ35" s="46" t="s">
        <v>97</v>
      </c>
      <c r="AK35" s="13" t="s">
        <v>108</v>
      </c>
      <c r="AL35" s="13" t="s">
        <v>309</v>
      </c>
      <c r="AM35" s="13" t="s">
        <v>57</v>
      </c>
      <c r="AN35" s="13"/>
      <c r="AO35" s="13" t="s">
        <v>333</v>
      </c>
      <c r="AP35" s="13" t="s">
        <v>78</v>
      </c>
      <c r="AQ35" s="13" t="s">
        <v>78</v>
      </c>
      <c r="AR35" s="13" t="s">
        <v>78</v>
      </c>
      <c r="AS35" s="13"/>
      <c r="AT35" s="14">
        <f ca="1">IFERROR(VLOOKUP(B35,'[2]2017省级重点项目'!$B$3:$O$206,6,0),"")</f>
        <v>92300</v>
      </c>
      <c r="AU35" s="14">
        <f ca="1" t="shared" si="5"/>
        <v>0</v>
      </c>
      <c r="AV35" s="14">
        <f ca="1">IFERROR(VLOOKUP(B35,'[2]2017省级重点项目'!$B$3:$O$206,7,0),"")</f>
        <v>5000</v>
      </c>
      <c r="AW35" s="14">
        <f ca="1" t="shared" si="6"/>
        <v>0</v>
      </c>
      <c r="AX35" s="14" t="str">
        <f ca="1">IFERROR(VLOOKUP(B35,'[2]2017省级重点项目'!$B$3:$O$206,12,0),"")</f>
        <v>福清市</v>
      </c>
      <c r="AY35" s="14" t="str">
        <f ca="1">IFERROR(VLOOKUP(B35,'[2]2017省级重点项目'!$B$3:$O$206,9,0),"")</f>
        <v>无</v>
      </c>
      <c r="AZ35" s="14">
        <f ca="1">IFERROR(VLOOKUP(B35,'[2]2017省级重点项目'!$B$3:$O$206,10,0),"")</f>
        <v>12</v>
      </c>
    </row>
    <row r="36" s="1" customFormat="1" ht="93" customHeight="1" spans="1:52">
      <c r="A36" s="11">
        <f>IF(AJ36="","",COUNTA($AJ$7:AJ36))</f>
        <v>29</v>
      </c>
      <c r="B36" s="14" t="s">
        <v>334</v>
      </c>
      <c r="C36" s="14" t="s">
        <v>60</v>
      </c>
      <c r="D36" s="14" t="s">
        <v>57</v>
      </c>
      <c r="E36" s="14" t="s">
        <v>78</v>
      </c>
      <c r="F36" s="14" t="s">
        <v>78</v>
      </c>
      <c r="G36" s="11" t="s">
        <v>293</v>
      </c>
      <c r="H36" s="14" t="s">
        <v>119</v>
      </c>
      <c r="I36" s="14" t="s">
        <v>335</v>
      </c>
      <c r="J36" s="14" t="s">
        <v>336</v>
      </c>
      <c r="K36" s="11" t="s">
        <v>182</v>
      </c>
      <c r="L36" s="20">
        <v>67000</v>
      </c>
      <c r="M36" s="11">
        <v>0</v>
      </c>
      <c r="N36" s="11">
        <v>67000</v>
      </c>
      <c r="O36" s="11">
        <v>0</v>
      </c>
      <c r="P36" s="11">
        <v>0</v>
      </c>
      <c r="Q36" s="11">
        <v>0</v>
      </c>
      <c r="R36" s="11">
        <v>0</v>
      </c>
      <c r="S36" s="11" t="s">
        <v>83</v>
      </c>
      <c r="T36" s="11" t="s">
        <v>123</v>
      </c>
      <c r="U36" s="20">
        <v>30000</v>
      </c>
      <c r="V36" s="14" t="s">
        <v>337</v>
      </c>
      <c r="W36" s="20">
        <v>37000</v>
      </c>
      <c r="X36" s="14" t="s">
        <v>338</v>
      </c>
      <c r="Y36" s="29"/>
      <c r="Z36" s="29">
        <v>12</v>
      </c>
      <c r="AA36" s="14"/>
      <c r="AB36" s="14"/>
      <c r="AC36" s="14"/>
      <c r="AD36" s="14"/>
      <c r="AE36" s="14"/>
      <c r="AF36" s="14"/>
      <c r="AG36" s="47" t="s">
        <v>339</v>
      </c>
      <c r="AH36" s="14" t="s">
        <v>340</v>
      </c>
      <c r="AI36" s="14" t="s">
        <v>340</v>
      </c>
      <c r="AJ36" s="45" t="s">
        <v>119</v>
      </c>
      <c r="AK36" s="11" t="s">
        <v>128</v>
      </c>
      <c r="AL36" s="24" t="s">
        <v>207</v>
      </c>
      <c r="AM36" s="11" t="s">
        <v>57</v>
      </c>
      <c r="AN36" s="2"/>
      <c r="AO36" s="7" t="s">
        <v>310</v>
      </c>
      <c r="AP36" s="1"/>
      <c r="AQ36" s="1"/>
      <c r="AR36" s="1" t="s">
        <v>78</v>
      </c>
      <c r="AS36" s="1"/>
      <c r="AT36" s="14" t="str">
        <f ca="1">IFERROR(VLOOKUP(B36,'[2]2017省级重点项目'!$B$3:$O$206,6,0),"")</f>
        <v/>
      </c>
      <c r="AU36" s="14" t="str">
        <f ca="1" t="shared" si="5"/>
        <v/>
      </c>
      <c r="AV36" s="14" t="str">
        <f ca="1">IFERROR(VLOOKUP(B36,'[2]2017省级重点项目'!$B$3:$O$206,7,0),"")</f>
        <v/>
      </c>
      <c r="AW36" s="14" t="str">
        <f ca="1" t="shared" si="6"/>
        <v/>
      </c>
      <c r="AX36" s="14" t="str">
        <f ca="1">IFERROR(VLOOKUP(B36,'[2]2017省级重点项目'!$B$3:$O$206,12,0),"")</f>
        <v/>
      </c>
      <c r="AY36" s="14" t="str">
        <f ca="1">IFERROR(VLOOKUP(B36,'[2]2017省级重点项目'!$B$3:$O$206,9,0),"")</f>
        <v/>
      </c>
      <c r="AZ36" s="14" t="str">
        <f ca="1">IFERROR(VLOOKUP(B36,'[2]2017省级重点项目'!$B$3:$O$206,10,0),"")</f>
        <v/>
      </c>
    </row>
    <row r="37" s="1" customFormat="1" ht="99" customHeight="1" spans="1:52">
      <c r="A37" s="11">
        <f>IF(AJ37="","",COUNTA($AJ$7:AJ37))</f>
        <v>30</v>
      </c>
      <c r="B37" s="14" t="s">
        <v>341</v>
      </c>
      <c r="C37" s="14" t="s">
        <v>60</v>
      </c>
      <c r="D37" s="14" t="s">
        <v>57</v>
      </c>
      <c r="E37" s="14" t="s">
        <v>78</v>
      </c>
      <c r="F37" s="14" t="s">
        <v>78</v>
      </c>
      <c r="G37" s="11" t="s">
        <v>293</v>
      </c>
      <c r="H37" s="14" t="s">
        <v>119</v>
      </c>
      <c r="I37" s="14" t="s">
        <v>342</v>
      </c>
      <c r="J37" s="14" t="s">
        <v>343</v>
      </c>
      <c r="K37" s="11" t="s">
        <v>133</v>
      </c>
      <c r="L37" s="20">
        <v>161000</v>
      </c>
      <c r="M37" s="11">
        <v>0</v>
      </c>
      <c r="N37" s="11">
        <v>48425</v>
      </c>
      <c r="O37" s="11">
        <v>112575</v>
      </c>
      <c r="P37" s="11">
        <v>0</v>
      </c>
      <c r="Q37" s="11">
        <v>0</v>
      </c>
      <c r="R37" s="11">
        <v>0</v>
      </c>
      <c r="S37" s="11" t="s">
        <v>66</v>
      </c>
      <c r="T37" s="11" t="s">
        <v>123</v>
      </c>
      <c r="U37" s="20">
        <v>45000</v>
      </c>
      <c r="V37" s="14" t="s">
        <v>344</v>
      </c>
      <c r="W37" s="20">
        <v>100000</v>
      </c>
      <c r="X37" s="14" t="s">
        <v>345</v>
      </c>
      <c r="Y37" s="29"/>
      <c r="Z37" s="29"/>
      <c r="AA37" s="14">
        <v>0</v>
      </c>
      <c r="AB37" s="14">
        <v>0</v>
      </c>
      <c r="AC37" s="14">
        <v>0</v>
      </c>
      <c r="AD37" s="14">
        <v>0</v>
      </c>
      <c r="AE37" s="14">
        <v>1687.35</v>
      </c>
      <c r="AF37" s="14">
        <v>1349.88</v>
      </c>
      <c r="AG37" s="47" t="s">
        <v>346</v>
      </c>
      <c r="AH37" s="14" t="s">
        <v>347</v>
      </c>
      <c r="AI37" s="14" t="s">
        <v>348</v>
      </c>
      <c r="AJ37" s="45" t="s">
        <v>119</v>
      </c>
      <c r="AK37" s="11" t="s">
        <v>128</v>
      </c>
      <c r="AL37" s="24" t="s">
        <v>207</v>
      </c>
      <c r="AM37" s="11" t="s">
        <v>57</v>
      </c>
      <c r="AN37" s="2"/>
      <c r="AO37" s="7" t="s">
        <v>310</v>
      </c>
      <c r="AP37" s="1" t="s">
        <v>78</v>
      </c>
      <c r="AQ37" s="1" t="s">
        <v>78</v>
      </c>
      <c r="AR37" s="1"/>
      <c r="AS37" s="1"/>
      <c r="AT37" s="14">
        <f ca="1">IFERROR(VLOOKUP(B37,'[2]2017省级重点项目'!$B$3:$O$206,6,0),"")</f>
        <v>161000</v>
      </c>
      <c r="AU37" s="14">
        <f ca="1" t="shared" si="5"/>
        <v>0</v>
      </c>
      <c r="AV37" s="14">
        <f ca="1">IFERROR(VLOOKUP(B37,'[2]2017省级重点项目'!$B$3:$O$206,7,0),"")</f>
        <v>50000</v>
      </c>
      <c r="AW37" s="14">
        <f ca="1" t="shared" si="6"/>
        <v>50000</v>
      </c>
      <c r="AX37" s="14" t="str">
        <f ca="1">IFERROR(VLOOKUP(B37,'[2]2017省级重点项目'!$B$3:$O$206,12,0),"")</f>
        <v>长乐市</v>
      </c>
      <c r="AY37" s="14" t="str">
        <f ca="1">IFERROR(VLOOKUP(B37,'[2]2017省级重点项目'!$B$3:$O$206,9,0),"")</f>
        <v>无</v>
      </c>
      <c r="AZ37" s="14" t="str">
        <f ca="1">IFERROR(VLOOKUP(B37,'[2]2017省级重点项目'!$B$3:$O$206,10,0),"")</f>
        <v>无</v>
      </c>
    </row>
    <row r="38" s="1" customFormat="1" ht="71" customHeight="1" spans="1:52">
      <c r="A38" s="11">
        <f>IF(AJ38="","",COUNTA($AJ$7:AJ38))</f>
        <v>31</v>
      </c>
      <c r="B38" s="14" t="s">
        <v>349</v>
      </c>
      <c r="C38" s="14" t="s">
        <v>117</v>
      </c>
      <c r="D38" s="14" t="s">
        <v>118</v>
      </c>
      <c r="E38" s="14" t="s">
        <v>78</v>
      </c>
      <c r="F38" s="14" t="s">
        <v>78</v>
      </c>
      <c r="G38" s="11" t="s">
        <v>293</v>
      </c>
      <c r="H38" s="14" t="s">
        <v>119</v>
      </c>
      <c r="I38" s="14" t="s">
        <v>350</v>
      </c>
      <c r="J38" s="14" t="s">
        <v>351</v>
      </c>
      <c r="K38" s="11" t="s">
        <v>100</v>
      </c>
      <c r="L38" s="20">
        <v>12000</v>
      </c>
      <c r="M38" s="11">
        <v>12000</v>
      </c>
      <c r="N38" s="11">
        <v>0</v>
      </c>
      <c r="O38" s="11">
        <v>0</v>
      </c>
      <c r="P38" s="11">
        <v>0</v>
      </c>
      <c r="Q38" s="11">
        <v>0</v>
      </c>
      <c r="R38" s="11">
        <v>0</v>
      </c>
      <c r="S38" s="11" t="s">
        <v>352</v>
      </c>
      <c r="T38" s="11" t="s">
        <v>221</v>
      </c>
      <c r="U38" s="20">
        <v>2000</v>
      </c>
      <c r="V38" s="14" t="s">
        <v>353</v>
      </c>
      <c r="W38" s="20">
        <v>11000</v>
      </c>
      <c r="X38" s="14" t="s">
        <v>354</v>
      </c>
      <c r="Y38" s="29"/>
      <c r="Z38" s="29">
        <v>12</v>
      </c>
      <c r="AA38" s="14"/>
      <c r="AB38" s="14"/>
      <c r="AC38" s="14"/>
      <c r="AD38" s="14"/>
      <c r="AE38" s="14"/>
      <c r="AF38" s="14"/>
      <c r="AG38" s="47" t="s">
        <v>355</v>
      </c>
      <c r="AH38" s="14" t="s">
        <v>356</v>
      </c>
      <c r="AI38" s="14" t="s">
        <v>357</v>
      </c>
      <c r="AJ38" s="45" t="s">
        <v>119</v>
      </c>
      <c r="AK38" s="11" t="s">
        <v>128</v>
      </c>
      <c r="AL38" s="24" t="s">
        <v>358</v>
      </c>
      <c r="AM38" s="11" t="s">
        <v>57</v>
      </c>
      <c r="AN38" s="2"/>
      <c r="AO38" s="7" t="s">
        <v>310</v>
      </c>
      <c r="AP38" s="1" t="s">
        <v>78</v>
      </c>
      <c r="AQ38" s="1"/>
      <c r="AR38" s="1"/>
      <c r="AS38" s="1" t="s">
        <v>78</v>
      </c>
      <c r="AT38" s="14" t="str">
        <f ca="1">IFERROR(VLOOKUP(B38,'[2]2017省级重点项目'!$B$3:$O$206,6,0),"")</f>
        <v/>
      </c>
      <c r="AU38" s="14" t="str">
        <f ca="1" t="shared" si="5"/>
        <v/>
      </c>
      <c r="AV38" s="14" t="str">
        <f ca="1">IFERROR(VLOOKUP(B38,'[2]2017省级重点项目'!$B$3:$O$206,7,0),"")</f>
        <v/>
      </c>
      <c r="AW38" s="14" t="str">
        <f ca="1" t="shared" si="6"/>
        <v/>
      </c>
      <c r="AX38" s="14" t="str">
        <f ca="1">IFERROR(VLOOKUP(B38,'[2]2017省级重点项目'!$B$3:$O$206,12,0),"")</f>
        <v/>
      </c>
      <c r="AY38" s="14" t="str">
        <f ca="1">IFERROR(VLOOKUP(B38,'[2]2017省级重点项目'!$B$3:$O$206,9,0),"")</f>
        <v/>
      </c>
      <c r="AZ38" s="14" t="str">
        <f ca="1">IFERROR(VLOOKUP(B38,'[2]2017省级重点项目'!$B$3:$O$206,10,0),"")</f>
        <v/>
      </c>
    </row>
    <row r="39" s="1" customFormat="1" ht="65" customHeight="1" spans="1:52">
      <c r="A39" s="11">
        <f>IF(AJ39="","",COUNTA($AJ$7:AJ39))</f>
        <v>32</v>
      </c>
      <c r="B39" s="14" t="s">
        <v>359</v>
      </c>
      <c r="C39" s="14" t="s">
        <v>117</v>
      </c>
      <c r="D39" s="14" t="s">
        <v>118</v>
      </c>
      <c r="E39" s="14" t="s">
        <v>78</v>
      </c>
      <c r="F39" s="14" t="s">
        <v>78</v>
      </c>
      <c r="G39" s="11" t="s">
        <v>293</v>
      </c>
      <c r="H39" s="14" t="s">
        <v>119</v>
      </c>
      <c r="I39" s="14" t="s">
        <v>342</v>
      </c>
      <c r="J39" s="14" t="s">
        <v>360</v>
      </c>
      <c r="K39" s="11" t="s">
        <v>122</v>
      </c>
      <c r="L39" s="20">
        <v>28352</v>
      </c>
      <c r="M39" s="11">
        <v>28300</v>
      </c>
      <c r="N39" s="11">
        <v>0</v>
      </c>
      <c r="O39" s="11">
        <v>0</v>
      </c>
      <c r="P39" s="11">
        <v>0</v>
      </c>
      <c r="Q39" s="11">
        <v>0</v>
      </c>
      <c r="R39" s="11">
        <v>0</v>
      </c>
      <c r="S39" s="11" t="s">
        <v>352</v>
      </c>
      <c r="T39" s="11" t="s">
        <v>123</v>
      </c>
      <c r="U39" s="20">
        <v>1000</v>
      </c>
      <c r="V39" s="14" t="s">
        <v>361</v>
      </c>
      <c r="W39" s="20">
        <v>20000</v>
      </c>
      <c r="X39" s="14" t="s">
        <v>362</v>
      </c>
      <c r="Y39" s="29"/>
      <c r="Z39" s="29"/>
      <c r="AA39" s="14"/>
      <c r="AB39" s="14"/>
      <c r="AC39" s="14"/>
      <c r="AD39" s="14"/>
      <c r="AE39" s="14">
        <v>3624</v>
      </c>
      <c r="AF39" s="14"/>
      <c r="AG39" s="47" t="s">
        <v>363</v>
      </c>
      <c r="AH39" s="14" t="s">
        <v>364</v>
      </c>
      <c r="AI39" s="14" t="s">
        <v>365</v>
      </c>
      <c r="AJ39" s="45" t="s">
        <v>119</v>
      </c>
      <c r="AK39" s="11" t="s">
        <v>128</v>
      </c>
      <c r="AL39" s="24" t="s">
        <v>358</v>
      </c>
      <c r="AM39" s="11" t="s">
        <v>57</v>
      </c>
      <c r="AN39" s="2"/>
      <c r="AO39" s="7" t="s">
        <v>310</v>
      </c>
      <c r="AP39" s="1" t="s">
        <v>78</v>
      </c>
      <c r="AQ39" s="1"/>
      <c r="AR39" s="1"/>
      <c r="AS39" s="1"/>
      <c r="AT39" s="14" t="str">
        <f ca="1">IFERROR(VLOOKUP(B39,'[2]2017省级重点项目'!$B$3:$O$206,6,0),"")</f>
        <v/>
      </c>
      <c r="AU39" s="14" t="str">
        <f ca="1" t="shared" si="5"/>
        <v/>
      </c>
      <c r="AV39" s="14" t="str">
        <f ca="1">IFERROR(VLOOKUP(B39,'[2]2017省级重点项目'!$B$3:$O$206,7,0),"")</f>
        <v/>
      </c>
      <c r="AW39" s="14" t="str">
        <f ca="1" t="shared" si="6"/>
        <v/>
      </c>
      <c r="AX39" s="14" t="str">
        <f ca="1">IFERROR(VLOOKUP(B39,'[2]2017省级重点项目'!$B$3:$O$206,12,0),"")</f>
        <v/>
      </c>
      <c r="AY39" s="14" t="str">
        <f ca="1">IFERROR(VLOOKUP(B39,'[2]2017省级重点项目'!$B$3:$O$206,9,0),"")</f>
        <v/>
      </c>
      <c r="AZ39" s="14" t="str">
        <f ca="1">IFERROR(VLOOKUP(B39,'[2]2017省级重点项目'!$B$3:$O$206,10,0),"")</f>
        <v/>
      </c>
    </row>
    <row r="40" s="1" customFormat="1" ht="78" customHeight="1" spans="1:52">
      <c r="A40" s="11">
        <f>IF(AJ40="","",COUNTA($AJ$7:AJ40))</f>
        <v>33</v>
      </c>
      <c r="B40" s="12" t="s">
        <v>366</v>
      </c>
      <c r="C40" s="12" t="s">
        <v>78</v>
      </c>
      <c r="D40" s="12" t="s">
        <v>78</v>
      </c>
      <c r="E40" s="12" t="s">
        <v>78</v>
      </c>
      <c r="F40" s="12" t="s">
        <v>61</v>
      </c>
      <c r="G40" s="13" t="s">
        <v>293</v>
      </c>
      <c r="H40" s="12" t="s">
        <v>130</v>
      </c>
      <c r="I40" s="12" t="s">
        <v>367</v>
      </c>
      <c r="J40" s="12" t="s">
        <v>368</v>
      </c>
      <c r="K40" s="13" t="s">
        <v>122</v>
      </c>
      <c r="L40" s="21">
        <v>19264</v>
      </c>
      <c r="M40" s="13">
        <v>19264</v>
      </c>
      <c r="N40" s="13">
        <v>0</v>
      </c>
      <c r="O40" s="13">
        <v>0</v>
      </c>
      <c r="P40" s="13">
        <v>0</v>
      </c>
      <c r="Q40" s="13">
        <v>0</v>
      </c>
      <c r="R40" s="13">
        <v>0</v>
      </c>
      <c r="S40" s="13" t="s">
        <v>83</v>
      </c>
      <c r="T40" s="13" t="s">
        <v>123</v>
      </c>
      <c r="U40" s="21">
        <v>12000</v>
      </c>
      <c r="V40" s="12" t="s">
        <v>369</v>
      </c>
      <c r="W40" s="21">
        <v>5000</v>
      </c>
      <c r="X40" s="12" t="s">
        <v>370</v>
      </c>
      <c r="Y40" s="30"/>
      <c r="Z40" s="30"/>
      <c r="AA40" s="12">
        <v>253.47</v>
      </c>
      <c r="AB40" s="12">
        <v>256.47</v>
      </c>
      <c r="AC40" s="12">
        <v>0</v>
      </c>
      <c r="AD40" s="12">
        <v>0</v>
      </c>
      <c r="AE40" s="12">
        <v>0</v>
      </c>
      <c r="AF40" s="12">
        <v>0</v>
      </c>
      <c r="AG40" s="22" t="s">
        <v>371</v>
      </c>
      <c r="AH40" s="12" t="s">
        <v>372</v>
      </c>
      <c r="AI40" s="12" t="s">
        <v>373</v>
      </c>
      <c r="AJ40" s="46" t="s">
        <v>130</v>
      </c>
      <c r="AK40" s="13" t="s">
        <v>139</v>
      </c>
      <c r="AL40" s="24" t="s">
        <v>158</v>
      </c>
      <c r="AM40" s="13" t="s">
        <v>57</v>
      </c>
      <c r="AN40" s="13"/>
      <c r="AO40" s="12" t="s">
        <v>310</v>
      </c>
      <c r="AP40" s="12"/>
      <c r="AQ40" s="12" t="s">
        <v>78</v>
      </c>
      <c r="AR40" s="12"/>
      <c r="AS40" s="12"/>
      <c r="AT40" s="14">
        <f ca="1">IFERROR(VLOOKUP(B40,'[2]2017省级重点项目'!$B$3:$O$206,6,0),"")</f>
        <v>19264</v>
      </c>
      <c r="AU40" s="14">
        <f ca="1" t="shared" si="5"/>
        <v>0</v>
      </c>
      <c r="AV40" s="14">
        <f ca="1">IFERROR(VLOOKUP(B40,'[2]2017省级重点项目'!$B$3:$O$206,7,0),"")</f>
        <v>5000</v>
      </c>
      <c r="AW40" s="14">
        <f ca="1" t="shared" si="6"/>
        <v>0</v>
      </c>
      <c r="AX40" s="14" t="str">
        <f ca="1">IFERROR(VLOOKUP(B40,'[2]2017省级重点项目'!$B$3:$O$206,12,0),"")</f>
        <v>闽侯县</v>
      </c>
      <c r="AY40" s="14" t="str">
        <f ca="1">IFERROR(VLOOKUP(B40,'[2]2017省级重点项目'!$B$3:$O$206,9,0),"")</f>
        <v>无</v>
      </c>
      <c r="AZ40" s="14" t="str">
        <f ca="1">IFERROR(VLOOKUP(B40,'[2]2017省级重点项目'!$B$3:$O$206,10,0),"")</f>
        <v>无</v>
      </c>
    </row>
    <row r="41" s="1" customFormat="1" ht="63" customHeight="1" spans="1:52">
      <c r="A41" s="11">
        <f>IF(AJ41="","",COUNTA($AJ$7:AJ41))</f>
        <v>34</v>
      </c>
      <c r="B41" s="15" t="s">
        <v>374</v>
      </c>
      <c r="C41" s="16" t="s">
        <v>60</v>
      </c>
      <c r="D41" s="16" t="s">
        <v>57</v>
      </c>
      <c r="E41" s="16" t="s">
        <v>61</v>
      </c>
      <c r="F41" s="16" t="s">
        <v>78</v>
      </c>
      <c r="G41" s="11" t="s">
        <v>293</v>
      </c>
      <c r="H41" s="16" t="s">
        <v>168</v>
      </c>
      <c r="I41" s="16" t="s">
        <v>180</v>
      </c>
      <c r="J41" s="16" t="s">
        <v>375</v>
      </c>
      <c r="K41" s="24" t="s">
        <v>82</v>
      </c>
      <c r="L41" s="21">
        <v>25264</v>
      </c>
      <c r="M41" s="17">
        <v>25264</v>
      </c>
      <c r="N41" s="17"/>
      <c r="O41" s="17"/>
      <c r="P41" s="17"/>
      <c r="Q41" s="17"/>
      <c r="R41" s="17"/>
      <c r="S41" s="17"/>
      <c r="T41" s="13"/>
      <c r="U41" s="21">
        <v>16000</v>
      </c>
      <c r="V41" s="15" t="s">
        <v>376</v>
      </c>
      <c r="W41" s="21">
        <v>5000</v>
      </c>
      <c r="X41" s="15" t="s">
        <v>377</v>
      </c>
      <c r="Y41" s="30"/>
      <c r="Z41" s="30"/>
      <c r="AA41" s="15">
        <v>153</v>
      </c>
      <c r="AB41" s="16"/>
      <c r="AC41" s="16">
        <v>249</v>
      </c>
      <c r="AD41" s="16"/>
      <c r="AE41" s="16">
        <v>11</v>
      </c>
      <c r="AF41" s="16"/>
      <c r="AG41" s="51" t="s">
        <v>378</v>
      </c>
      <c r="AH41" s="16" t="s">
        <v>379</v>
      </c>
      <c r="AI41" s="16" t="s">
        <v>380</v>
      </c>
      <c r="AJ41" s="49" t="s">
        <v>168</v>
      </c>
      <c r="AK41" s="24" t="s">
        <v>177</v>
      </c>
      <c r="AL41" s="50" t="s">
        <v>178</v>
      </c>
      <c r="AM41" s="24" t="s">
        <v>57</v>
      </c>
      <c r="AN41" s="24"/>
      <c r="AO41" s="12" t="s">
        <v>310</v>
      </c>
      <c r="AP41" s="14"/>
      <c r="AQ41" s="14"/>
      <c r="AR41" s="14"/>
      <c r="AS41" s="14"/>
      <c r="AT41" s="14" t="str">
        <f ca="1">IFERROR(VLOOKUP(B41,'[2]2017省级重点项目'!$B$3:$O$206,6,0),"")</f>
        <v/>
      </c>
      <c r="AU41" s="14" t="str">
        <f ca="1" t="shared" si="5"/>
        <v/>
      </c>
      <c r="AV41" s="14" t="str">
        <f ca="1">IFERROR(VLOOKUP(B41,'[2]2017省级重点项目'!$B$3:$O$206,7,0),"")</f>
        <v/>
      </c>
      <c r="AW41" s="14" t="str">
        <f ca="1" t="shared" si="6"/>
        <v/>
      </c>
      <c r="AX41" s="14" t="str">
        <f ca="1">IFERROR(VLOOKUP(B41,'[2]2017省级重点项目'!$B$3:$O$206,12,0),"")</f>
        <v/>
      </c>
      <c r="AY41" s="14" t="str">
        <f ca="1">IFERROR(VLOOKUP(B41,'[2]2017省级重点项目'!$B$3:$O$206,9,0),"")</f>
        <v/>
      </c>
      <c r="AZ41" s="14" t="str">
        <f ca="1">IFERROR(VLOOKUP(B41,'[2]2017省级重点项目'!$B$3:$O$206,10,0),"")</f>
        <v/>
      </c>
    </row>
    <row r="42" s="1" customFormat="1" ht="129" customHeight="1" spans="1:52">
      <c r="A42" s="11">
        <f>IF(AJ42="","",COUNTA($AJ$7:AJ42))</f>
        <v>35</v>
      </c>
      <c r="B42" s="15" t="s">
        <v>381</v>
      </c>
      <c r="C42" s="16" t="s">
        <v>60</v>
      </c>
      <c r="D42" s="16" t="s">
        <v>57</v>
      </c>
      <c r="E42" s="16" t="s">
        <v>78</v>
      </c>
      <c r="F42" s="16" t="s">
        <v>78</v>
      </c>
      <c r="G42" s="11" t="s">
        <v>293</v>
      </c>
      <c r="H42" s="16" t="s">
        <v>168</v>
      </c>
      <c r="I42" s="16" t="s">
        <v>382</v>
      </c>
      <c r="J42" s="16" t="s">
        <v>383</v>
      </c>
      <c r="K42" s="24" t="s">
        <v>133</v>
      </c>
      <c r="L42" s="20">
        <v>76985</v>
      </c>
      <c r="M42" s="24">
        <v>76985</v>
      </c>
      <c r="N42" s="24"/>
      <c r="O42" s="24"/>
      <c r="P42" s="24"/>
      <c r="Q42" s="24"/>
      <c r="R42" s="26"/>
      <c r="S42" s="24"/>
      <c r="T42" s="13"/>
      <c r="U42" s="20">
        <v>56751</v>
      </c>
      <c r="V42" s="16" t="s">
        <v>384</v>
      </c>
      <c r="W42" s="20">
        <v>10000</v>
      </c>
      <c r="X42" s="16" t="s">
        <v>385</v>
      </c>
      <c r="Y42" s="31"/>
      <c r="Z42" s="31"/>
      <c r="AA42" s="16">
        <v>616</v>
      </c>
      <c r="AB42" s="16"/>
      <c r="AC42" s="16"/>
      <c r="AD42" s="16"/>
      <c r="AE42" s="16"/>
      <c r="AF42" s="16"/>
      <c r="AG42" s="51" t="s">
        <v>386</v>
      </c>
      <c r="AH42" s="16" t="s">
        <v>387</v>
      </c>
      <c r="AI42" s="16" t="s">
        <v>388</v>
      </c>
      <c r="AJ42" s="49" t="s">
        <v>168</v>
      </c>
      <c r="AK42" s="24" t="s">
        <v>177</v>
      </c>
      <c r="AL42" s="24" t="s">
        <v>195</v>
      </c>
      <c r="AM42" s="24" t="s">
        <v>57</v>
      </c>
      <c r="AN42" s="24"/>
      <c r="AO42" s="12" t="s">
        <v>310</v>
      </c>
      <c r="AP42" s="14"/>
      <c r="AQ42" s="14"/>
      <c r="AR42" s="14"/>
      <c r="AS42" s="14"/>
      <c r="AT42" s="14" t="str">
        <f ca="1">IFERROR(VLOOKUP(B42,'[2]2017省级重点项目'!$B$3:$O$206,6,0),"")</f>
        <v/>
      </c>
      <c r="AU42" s="14" t="str">
        <f ca="1" t="shared" si="5"/>
        <v/>
      </c>
      <c r="AV42" s="14" t="str">
        <f ca="1">IFERROR(VLOOKUP(B42,'[2]2017省级重点项目'!$B$3:$O$206,7,0),"")</f>
        <v/>
      </c>
      <c r="AW42" s="14" t="str">
        <f ca="1" t="shared" si="6"/>
        <v/>
      </c>
      <c r="AX42" s="14" t="str">
        <f ca="1">IFERROR(VLOOKUP(B42,'[2]2017省级重点项目'!$B$3:$O$206,12,0),"")</f>
        <v/>
      </c>
      <c r="AY42" s="14" t="str">
        <f ca="1">IFERROR(VLOOKUP(B42,'[2]2017省级重点项目'!$B$3:$O$206,9,0),"")</f>
        <v/>
      </c>
      <c r="AZ42" s="14" t="str">
        <f ca="1">IFERROR(VLOOKUP(B42,'[2]2017省级重点项目'!$B$3:$O$206,10,0),"")</f>
        <v/>
      </c>
    </row>
    <row r="43" s="1" customFormat="1" ht="62" customHeight="1" spans="1:52">
      <c r="A43" s="11">
        <f>IF(AJ43="","",COUNTA($AJ$7:AJ43))</f>
        <v>36</v>
      </c>
      <c r="B43" s="15" t="s">
        <v>389</v>
      </c>
      <c r="C43" s="16" t="s">
        <v>60</v>
      </c>
      <c r="D43" s="16" t="s">
        <v>57</v>
      </c>
      <c r="E43" s="16" t="s">
        <v>78</v>
      </c>
      <c r="F43" s="16" t="s">
        <v>78</v>
      </c>
      <c r="G43" s="11" t="s">
        <v>293</v>
      </c>
      <c r="H43" s="16" t="s">
        <v>168</v>
      </c>
      <c r="I43" s="16" t="s">
        <v>390</v>
      </c>
      <c r="J43" s="16" t="s">
        <v>391</v>
      </c>
      <c r="K43" s="24" t="s">
        <v>297</v>
      </c>
      <c r="L43" s="21">
        <v>102000</v>
      </c>
      <c r="M43" s="17">
        <v>102000</v>
      </c>
      <c r="N43" s="17"/>
      <c r="O43" s="17"/>
      <c r="P43" s="17"/>
      <c r="Q43" s="17"/>
      <c r="R43" s="17"/>
      <c r="S43" s="17"/>
      <c r="T43" s="13"/>
      <c r="U43" s="21">
        <v>10000</v>
      </c>
      <c r="V43" s="15" t="s">
        <v>392</v>
      </c>
      <c r="W43" s="21">
        <v>35000</v>
      </c>
      <c r="X43" s="15" t="s">
        <v>393</v>
      </c>
      <c r="Y43" s="30"/>
      <c r="Z43" s="30"/>
      <c r="AA43" s="15">
        <v>337</v>
      </c>
      <c r="AB43" s="15"/>
      <c r="AC43" s="15">
        <v>113</v>
      </c>
      <c r="AD43" s="15"/>
      <c r="AE43" s="15">
        <v>6</v>
      </c>
      <c r="AF43" s="15"/>
      <c r="AG43" s="48" t="s">
        <v>378</v>
      </c>
      <c r="AH43" s="15" t="s">
        <v>379</v>
      </c>
      <c r="AI43" s="15" t="s">
        <v>380</v>
      </c>
      <c r="AJ43" s="49" t="s">
        <v>168</v>
      </c>
      <c r="AK43" s="24" t="s">
        <v>177</v>
      </c>
      <c r="AL43" s="24" t="s">
        <v>195</v>
      </c>
      <c r="AM43" s="24" t="s">
        <v>57</v>
      </c>
      <c r="AN43" s="24"/>
      <c r="AO43" s="12" t="s">
        <v>310</v>
      </c>
      <c r="AP43" s="14"/>
      <c r="AQ43" s="14" t="s">
        <v>78</v>
      </c>
      <c r="AR43" s="14"/>
      <c r="AS43" s="14"/>
      <c r="AT43" s="14">
        <f ca="1">IFERROR(VLOOKUP(B43,'[2]2017省级重点项目'!$B$3:$O$206,6,0),"")</f>
        <v>102000</v>
      </c>
      <c r="AU43" s="14">
        <f ca="1" t="shared" si="5"/>
        <v>0</v>
      </c>
      <c r="AV43" s="14">
        <f ca="1">IFERROR(VLOOKUP(B43,'[2]2017省级重点项目'!$B$3:$O$206,7,0),"")</f>
        <v>25000</v>
      </c>
      <c r="AW43" s="14">
        <f ca="1" t="shared" si="6"/>
        <v>10000</v>
      </c>
      <c r="AX43" s="14" t="str">
        <f ca="1">IFERROR(VLOOKUP(B43,'[2]2017省级重点项目'!$B$3:$O$206,12,0),"")</f>
        <v>连江县</v>
      </c>
      <c r="AY43" s="14" t="str">
        <f ca="1">IFERROR(VLOOKUP(B43,'[2]2017省级重点项目'!$B$3:$O$206,9,0),"")</f>
        <v>无</v>
      </c>
      <c r="AZ43" s="14" t="str">
        <f ca="1">IFERROR(VLOOKUP(B43,'[2]2017省级重点项目'!$B$3:$O$206,10,0),"")</f>
        <v>无</v>
      </c>
    </row>
    <row r="44" s="1" customFormat="1" ht="65" customHeight="1" spans="1:52">
      <c r="A44" s="11">
        <f>IF(AJ44="","",COUNTA($AJ$7:AJ44))</f>
        <v>37</v>
      </c>
      <c r="B44" s="12" t="s">
        <v>394</v>
      </c>
      <c r="C44" s="12" t="s">
        <v>60</v>
      </c>
      <c r="D44" s="12" t="s">
        <v>57</v>
      </c>
      <c r="E44" s="12" t="s">
        <v>78</v>
      </c>
      <c r="F44" s="12" t="s">
        <v>78</v>
      </c>
      <c r="G44" s="11" t="s">
        <v>293</v>
      </c>
      <c r="H44" s="12" t="s">
        <v>168</v>
      </c>
      <c r="I44" s="12" t="s">
        <v>189</v>
      </c>
      <c r="J44" s="12" t="s">
        <v>395</v>
      </c>
      <c r="K44" s="13" t="s">
        <v>82</v>
      </c>
      <c r="L44" s="21">
        <v>59700</v>
      </c>
      <c r="M44" s="13"/>
      <c r="N44" s="13"/>
      <c r="O44" s="13"/>
      <c r="P44" s="13"/>
      <c r="Q44" s="13"/>
      <c r="R44" s="13"/>
      <c r="S44" s="13" t="s">
        <v>83</v>
      </c>
      <c r="T44" s="13" t="s">
        <v>221</v>
      </c>
      <c r="U44" s="21">
        <v>19451</v>
      </c>
      <c r="V44" s="12" t="s">
        <v>396</v>
      </c>
      <c r="W44" s="21">
        <v>17000</v>
      </c>
      <c r="X44" s="12" t="s">
        <v>397</v>
      </c>
      <c r="Y44" s="30"/>
      <c r="Z44" s="30"/>
      <c r="AA44" s="12"/>
      <c r="AB44" s="12"/>
      <c r="AC44" s="12"/>
      <c r="AD44" s="12"/>
      <c r="AE44" s="12"/>
      <c r="AF44" s="12"/>
      <c r="AG44" s="22" t="s">
        <v>398</v>
      </c>
      <c r="AH44" s="12"/>
      <c r="AI44" s="12" t="s">
        <v>399</v>
      </c>
      <c r="AJ44" s="49" t="s">
        <v>168</v>
      </c>
      <c r="AK44" s="24" t="s">
        <v>177</v>
      </c>
      <c r="AL44" s="24" t="s">
        <v>195</v>
      </c>
      <c r="AM44" s="24" t="s">
        <v>57</v>
      </c>
      <c r="AN44" s="24"/>
      <c r="AO44" s="12" t="s">
        <v>310</v>
      </c>
      <c r="AP44" s="14"/>
      <c r="AQ44" s="14"/>
      <c r="AR44" s="14"/>
      <c r="AS44" s="14"/>
      <c r="AT44" s="14" t="str">
        <f ca="1">IFERROR(VLOOKUP(B44,'[2]2017省级重点项目'!$B$3:$O$206,6,0),"")</f>
        <v/>
      </c>
      <c r="AU44" s="14" t="str">
        <f ca="1" t="shared" si="5"/>
        <v/>
      </c>
      <c r="AV44" s="14" t="str">
        <f ca="1">IFERROR(VLOOKUP(B44,'[2]2017省级重点项目'!$B$3:$O$206,7,0),"")</f>
        <v/>
      </c>
      <c r="AW44" s="14" t="str">
        <f ca="1" t="shared" si="6"/>
        <v/>
      </c>
      <c r="AX44" s="14" t="str">
        <f ca="1">IFERROR(VLOOKUP(B44,'[2]2017省级重点项目'!$B$3:$O$206,12,0),"")</f>
        <v/>
      </c>
      <c r="AY44" s="14" t="str">
        <f ca="1">IFERROR(VLOOKUP(B44,'[2]2017省级重点项目'!$B$3:$O$206,9,0),"")</f>
        <v/>
      </c>
      <c r="AZ44" s="14" t="str">
        <f ca="1">IFERROR(VLOOKUP(B44,'[2]2017省级重点项目'!$B$3:$O$206,10,0),"")</f>
        <v/>
      </c>
    </row>
    <row r="45" s="1" customFormat="1" ht="78.75" spans="1:52">
      <c r="A45" s="11">
        <f>IF(AJ45="","",COUNTA($AJ$7:AJ45))</f>
        <v>38</v>
      </c>
      <c r="B45" s="12" t="s">
        <v>400</v>
      </c>
      <c r="C45" s="12" t="s">
        <v>60</v>
      </c>
      <c r="D45" s="12" t="s">
        <v>57</v>
      </c>
      <c r="E45" s="12" t="s">
        <v>61</v>
      </c>
      <c r="F45" s="12" t="s">
        <v>61</v>
      </c>
      <c r="G45" s="13" t="s">
        <v>293</v>
      </c>
      <c r="H45" s="12" t="s">
        <v>197</v>
      </c>
      <c r="I45" s="12"/>
      <c r="J45" s="12" t="s">
        <v>401</v>
      </c>
      <c r="K45" s="13" t="s">
        <v>133</v>
      </c>
      <c r="L45" s="21">
        <v>31800</v>
      </c>
      <c r="M45" s="13">
        <v>31800</v>
      </c>
      <c r="N45" s="13"/>
      <c r="O45" s="13"/>
      <c r="P45" s="13"/>
      <c r="Q45" s="13"/>
      <c r="R45" s="13"/>
      <c r="S45" s="13" t="s">
        <v>83</v>
      </c>
      <c r="T45" s="13" t="s">
        <v>61</v>
      </c>
      <c r="U45" s="21">
        <v>11921</v>
      </c>
      <c r="V45" s="12" t="s">
        <v>402</v>
      </c>
      <c r="W45" s="21">
        <v>10000</v>
      </c>
      <c r="X45" s="12" t="s">
        <v>403</v>
      </c>
      <c r="Y45" s="30"/>
      <c r="Z45" s="30"/>
      <c r="AA45" s="12"/>
      <c r="AB45" s="12"/>
      <c r="AC45" s="12"/>
      <c r="AD45" s="12"/>
      <c r="AE45" s="12"/>
      <c r="AF45" s="12"/>
      <c r="AG45" s="22" t="s">
        <v>404</v>
      </c>
      <c r="AH45" s="12" t="s">
        <v>405</v>
      </c>
      <c r="AI45" s="12"/>
      <c r="AJ45" s="46" t="s">
        <v>197</v>
      </c>
      <c r="AK45" s="13" t="s">
        <v>206</v>
      </c>
      <c r="AL45" s="50" t="s">
        <v>207</v>
      </c>
      <c r="AM45" s="13" t="s">
        <v>57</v>
      </c>
      <c r="AN45" s="13"/>
      <c r="AO45" s="12" t="s">
        <v>310</v>
      </c>
      <c r="AP45" s="12" t="s">
        <v>78</v>
      </c>
      <c r="AQ45" s="12"/>
      <c r="AR45" s="12"/>
      <c r="AS45" s="12"/>
      <c r="AT45" s="14" t="str">
        <f ca="1">IFERROR(VLOOKUP(B45,'[2]2017省级重点项目'!$B$3:$O$206,6,0),"")</f>
        <v/>
      </c>
      <c r="AU45" s="14" t="str">
        <f ca="1" t="shared" si="5"/>
        <v/>
      </c>
      <c r="AV45" s="14" t="str">
        <f ca="1">IFERROR(VLOOKUP(B45,'[2]2017省级重点项目'!$B$3:$O$206,7,0),"")</f>
        <v/>
      </c>
      <c r="AW45" s="14" t="str">
        <f ca="1" t="shared" si="6"/>
        <v/>
      </c>
      <c r="AX45" s="14" t="str">
        <f ca="1">IFERROR(VLOOKUP(B45,'[2]2017省级重点项目'!$B$3:$O$206,12,0),"")</f>
        <v/>
      </c>
      <c r="AY45" s="14" t="str">
        <f ca="1">IFERROR(VLOOKUP(B45,'[2]2017省级重点项目'!$B$3:$O$206,9,0),"")</f>
        <v/>
      </c>
      <c r="AZ45" s="14" t="str">
        <f ca="1">IFERROR(VLOOKUP(B45,'[2]2017省级重点项目'!$B$3:$O$206,10,0),"")</f>
        <v/>
      </c>
    </row>
    <row r="46" s="1" customFormat="1" ht="78.75" spans="1:52">
      <c r="A46" s="11">
        <f>IF(AJ46="","",COUNTA($AJ$7:AJ46))</f>
        <v>39</v>
      </c>
      <c r="B46" s="12" t="s">
        <v>406</v>
      </c>
      <c r="C46" s="12" t="s">
        <v>60</v>
      </c>
      <c r="D46" s="12" t="s">
        <v>57</v>
      </c>
      <c r="E46" s="12" t="s">
        <v>61</v>
      </c>
      <c r="F46" s="12" t="s">
        <v>61</v>
      </c>
      <c r="G46" s="13" t="s">
        <v>293</v>
      </c>
      <c r="H46" s="12" t="s">
        <v>197</v>
      </c>
      <c r="I46" s="12" t="s">
        <v>407</v>
      </c>
      <c r="J46" s="12" t="s">
        <v>408</v>
      </c>
      <c r="K46" s="13" t="s">
        <v>82</v>
      </c>
      <c r="L46" s="21">
        <v>54000</v>
      </c>
      <c r="M46" s="13">
        <v>54000</v>
      </c>
      <c r="N46" s="13">
        <v>0</v>
      </c>
      <c r="O46" s="13"/>
      <c r="P46" s="13"/>
      <c r="Q46" s="13"/>
      <c r="R46" s="13"/>
      <c r="S46" s="13" t="s">
        <v>83</v>
      </c>
      <c r="T46" s="13" t="s">
        <v>61</v>
      </c>
      <c r="U46" s="21">
        <v>27284</v>
      </c>
      <c r="V46" s="12" t="s">
        <v>409</v>
      </c>
      <c r="W46" s="21">
        <v>15000</v>
      </c>
      <c r="X46" s="12" t="s">
        <v>410</v>
      </c>
      <c r="Y46" s="30"/>
      <c r="Z46" s="30"/>
      <c r="AA46" s="12">
        <v>263</v>
      </c>
      <c r="AB46" s="12">
        <v>90</v>
      </c>
      <c r="AC46" s="12">
        <v>26</v>
      </c>
      <c r="AD46" s="12">
        <v>10</v>
      </c>
      <c r="AE46" s="12">
        <v>0</v>
      </c>
      <c r="AF46" s="12">
        <v>0</v>
      </c>
      <c r="AG46" s="22" t="s">
        <v>404</v>
      </c>
      <c r="AH46" s="12" t="s">
        <v>411</v>
      </c>
      <c r="AI46" s="12" t="s">
        <v>412</v>
      </c>
      <c r="AJ46" s="46" t="s">
        <v>197</v>
      </c>
      <c r="AK46" s="13" t="s">
        <v>206</v>
      </c>
      <c r="AL46" s="50" t="s">
        <v>227</v>
      </c>
      <c r="AM46" s="13" t="s">
        <v>57</v>
      </c>
      <c r="AN46" s="13"/>
      <c r="AO46" s="12" t="s">
        <v>310</v>
      </c>
      <c r="AP46" s="12" t="s">
        <v>78</v>
      </c>
      <c r="AQ46" s="12"/>
      <c r="AR46" s="12"/>
      <c r="AS46" s="12"/>
      <c r="AT46" s="14" t="str">
        <f ca="1">IFERROR(VLOOKUP(B46,'[2]2017省级重点项目'!$B$3:$O$206,6,0),"")</f>
        <v/>
      </c>
      <c r="AU46" s="14" t="str">
        <f ca="1" t="shared" si="5"/>
        <v/>
      </c>
      <c r="AV46" s="14" t="str">
        <f ca="1">IFERROR(VLOOKUP(B46,'[2]2017省级重点项目'!$B$3:$O$206,7,0),"")</f>
        <v/>
      </c>
      <c r="AW46" s="14" t="str">
        <f ca="1" t="shared" si="6"/>
        <v/>
      </c>
      <c r="AX46" s="14" t="str">
        <f ca="1">IFERROR(VLOOKUP(B46,'[2]2017省级重点项目'!$B$3:$O$206,12,0),"")</f>
        <v/>
      </c>
      <c r="AY46" s="14" t="str">
        <f ca="1">IFERROR(VLOOKUP(B46,'[2]2017省级重点项目'!$B$3:$O$206,9,0),"")</f>
        <v/>
      </c>
      <c r="AZ46" s="14" t="str">
        <f ca="1">IFERROR(VLOOKUP(B46,'[2]2017省级重点项目'!$B$3:$O$206,10,0),"")</f>
        <v/>
      </c>
    </row>
    <row r="47" s="1" customFormat="1" ht="104" customHeight="1" spans="1:52">
      <c r="A47" s="11">
        <f>IF(AJ47="","",COUNTA($AJ$7:AJ47))</f>
        <v>40</v>
      </c>
      <c r="B47" s="12" t="s">
        <v>413</v>
      </c>
      <c r="C47" s="12" t="s">
        <v>60</v>
      </c>
      <c r="D47" s="12" t="s">
        <v>57</v>
      </c>
      <c r="E47" s="12" t="s">
        <v>78</v>
      </c>
      <c r="F47" s="12" t="s">
        <v>61</v>
      </c>
      <c r="G47" s="13" t="s">
        <v>293</v>
      </c>
      <c r="H47" s="12" t="s">
        <v>197</v>
      </c>
      <c r="I47" s="12" t="s">
        <v>414</v>
      </c>
      <c r="J47" s="12" t="s">
        <v>415</v>
      </c>
      <c r="K47" s="13" t="s">
        <v>82</v>
      </c>
      <c r="L47" s="21">
        <v>55000</v>
      </c>
      <c r="M47" s="13">
        <v>55000</v>
      </c>
      <c r="N47" s="13">
        <v>0</v>
      </c>
      <c r="O47" s="13"/>
      <c r="P47" s="13"/>
      <c r="Q47" s="13"/>
      <c r="R47" s="13"/>
      <c r="S47" s="13" t="s">
        <v>83</v>
      </c>
      <c r="T47" s="13" t="s">
        <v>61</v>
      </c>
      <c r="U47" s="21">
        <v>32009</v>
      </c>
      <c r="V47" s="12" t="s">
        <v>416</v>
      </c>
      <c r="W47" s="21">
        <v>12000</v>
      </c>
      <c r="X47" s="12" t="s">
        <v>417</v>
      </c>
      <c r="Y47" s="30"/>
      <c r="Z47" s="30"/>
      <c r="AA47" s="12">
        <v>745</v>
      </c>
      <c r="AB47" s="12">
        <v>150</v>
      </c>
      <c r="AC47" s="12">
        <v>195</v>
      </c>
      <c r="AD47" s="12">
        <v>80</v>
      </c>
      <c r="AE47" s="12">
        <v>0</v>
      </c>
      <c r="AF47" s="12">
        <v>0</v>
      </c>
      <c r="AG47" s="22" t="s">
        <v>404</v>
      </c>
      <c r="AH47" s="12" t="s">
        <v>418</v>
      </c>
      <c r="AI47" s="12" t="s">
        <v>418</v>
      </c>
      <c r="AJ47" s="46" t="s">
        <v>197</v>
      </c>
      <c r="AK47" s="13" t="s">
        <v>206</v>
      </c>
      <c r="AL47" s="50" t="s">
        <v>227</v>
      </c>
      <c r="AM47" s="13" t="s">
        <v>57</v>
      </c>
      <c r="AN47" s="13"/>
      <c r="AO47" s="12" t="s">
        <v>75</v>
      </c>
      <c r="AP47" s="12" t="s">
        <v>78</v>
      </c>
      <c r="AQ47" s="12" t="s">
        <v>78</v>
      </c>
      <c r="AR47" s="12"/>
      <c r="AS47" s="12"/>
      <c r="AT47" s="14">
        <f ca="1">IFERROR(VLOOKUP(B47,'[2]2017省级重点项目'!$B$3:$O$206,6,0),"")</f>
        <v>55000</v>
      </c>
      <c r="AU47" s="14">
        <f ca="1" t="shared" si="5"/>
        <v>0</v>
      </c>
      <c r="AV47" s="14">
        <f ca="1">IFERROR(VLOOKUP(B47,'[2]2017省级重点项目'!$B$3:$O$206,7,0),"")</f>
        <v>12000</v>
      </c>
      <c r="AW47" s="14">
        <f ca="1" t="shared" si="6"/>
        <v>0</v>
      </c>
      <c r="AX47" s="14" t="str">
        <f ca="1">IFERROR(VLOOKUP(B47,'[2]2017省级重点项目'!$B$3:$O$206,12,0),"")</f>
        <v>闽清县</v>
      </c>
      <c r="AY47" s="14" t="str">
        <f ca="1">IFERROR(VLOOKUP(B47,'[2]2017省级重点项目'!$B$3:$O$206,9,0),"")</f>
        <v>无</v>
      </c>
      <c r="AZ47" s="14" t="str">
        <f ca="1">IFERROR(VLOOKUP(B47,'[2]2017省级重点项目'!$B$3:$O$206,10,0),"")</f>
        <v>无</v>
      </c>
    </row>
    <row r="48" s="1" customFormat="1" ht="82" customHeight="1" spans="1:52">
      <c r="A48" s="11">
        <f>IF(AJ48="","",COUNTA($AJ$7:AJ48))</f>
        <v>41</v>
      </c>
      <c r="B48" s="12" t="s">
        <v>419</v>
      </c>
      <c r="C48" s="12" t="s">
        <v>60</v>
      </c>
      <c r="D48" s="12" t="s">
        <v>57</v>
      </c>
      <c r="E48" s="12" t="s">
        <v>78</v>
      </c>
      <c r="F48" s="12" t="s">
        <v>78</v>
      </c>
      <c r="G48" s="13" t="s">
        <v>293</v>
      </c>
      <c r="H48" s="12" t="s">
        <v>229</v>
      </c>
      <c r="I48" s="12" t="s">
        <v>420</v>
      </c>
      <c r="J48" s="12" t="s">
        <v>421</v>
      </c>
      <c r="K48" s="13" t="s">
        <v>422</v>
      </c>
      <c r="L48" s="21">
        <v>18000</v>
      </c>
      <c r="M48" s="13">
        <v>18000</v>
      </c>
      <c r="N48" s="13">
        <v>0</v>
      </c>
      <c r="O48" s="13">
        <v>0</v>
      </c>
      <c r="P48" s="13">
        <v>0</v>
      </c>
      <c r="Q48" s="13">
        <v>0</v>
      </c>
      <c r="R48" s="13">
        <v>0</v>
      </c>
      <c r="S48" s="13" t="s">
        <v>83</v>
      </c>
      <c r="T48" s="13" t="s">
        <v>35</v>
      </c>
      <c r="U48" s="21">
        <v>12000</v>
      </c>
      <c r="V48" s="12" t="s">
        <v>423</v>
      </c>
      <c r="W48" s="21">
        <v>6000</v>
      </c>
      <c r="X48" s="12" t="s">
        <v>424</v>
      </c>
      <c r="Y48" s="30"/>
      <c r="Z48" s="30">
        <v>6</v>
      </c>
      <c r="AA48" s="12">
        <v>169</v>
      </c>
      <c r="AB48" s="12">
        <v>169</v>
      </c>
      <c r="AC48" s="12">
        <v>0</v>
      </c>
      <c r="AD48" s="12">
        <v>0</v>
      </c>
      <c r="AE48" s="12">
        <v>0</v>
      </c>
      <c r="AF48" s="12">
        <v>0</v>
      </c>
      <c r="AG48" s="22" t="s">
        <v>425</v>
      </c>
      <c r="AH48" s="12" t="s">
        <v>426</v>
      </c>
      <c r="AI48" s="12" t="s">
        <v>427</v>
      </c>
      <c r="AJ48" s="46" t="s">
        <v>229</v>
      </c>
      <c r="AK48" s="13" t="s">
        <v>238</v>
      </c>
      <c r="AL48" s="24" t="s">
        <v>239</v>
      </c>
      <c r="AM48" s="13" t="s">
        <v>57</v>
      </c>
      <c r="AN48" s="13"/>
      <c r="AO48" s="12" t="s">
        <v>310</v>
      </c>
      <c r="AP48" s="12" t="s">
        <v>78</v>
      </c>
      <c r="AQ48" s="12"/>
      <c r="AR48" s="12" t="s">
        <v>78</v>
      </c>
      <c r="AS48" s="12"/>
      <c r="AT48" s="14" t="str">
        <f ca="1">IFERROR(VLOOKUP(B48,'[2]2017省级重点项目'!$B$3:$O$206,6,0),"")</f>
        <v/>
      </c>
      <c r="AU48" s="14" t="str">
        <f ca="1" t="shared" si="5"/>
        <v/>
      </c>
      <c r="AV48" s="14" t="str">
        <f ca="1">IFERROR(VLOOKUP(B48,'[2]2017省级重点项目'!$B$3:$O$206,7,0),"")</f>
        <v/>
      </c>
      <c r="AW48" s="14" t="str">
        <f ca="1" t="shared" si="6"/>
        <v/>
      </c>
      <c r="AX48" s="14" t="str">
        <f ca="1">IFERROR(VLOOKUP(B48,'[2]2017省级重点项目'!$B$3:$O$206,12,0),"")</f>
        <v/>
      </c>
      <c r="AY48" s="14" t="str">
        <f ca="1">IFERROR(VLOOKUP(B48,'[2]2017省级重点项目'!$B$3:$O$206,9,0),"")</f>
        <v/>
      </c>
      <c r="AZ48" s="14" t="str">
        <f ca="1">IFERROR(VLOOKUP(B48,'[2]2017省级重点项目'!$B$3:$O$206,10,0),"")</f>
        <v/>
      </c>
    </row>
    <row r="49" s="1" customFormat="1" ht="82" customHeight="1" spans="1:52">
      <c r="A49" s="11">
        <f>IF(AJ49="","",COUNTA($AJ$7:AJ49))</f>
        <v>42</v>
      </c>
      <c r="B49" s="12" t="s">
        <v>428</v>
      </c>
      <c r="C49" s="12" t="s">
        <v>60</v>
      </c>
      <c r="D49" s="12" t="s">
        <v>57</v>
      </c>
      <c r="E49" s="12" t="s">
        <v>78</v>
      </c>
      <c r="F49" s="12" t="s">
        <v>78</v>
      </c>
      <c r="G49" s="13" t="s">
        <v>293</v>
      </c>
      <c r="H49" s="12" t="s">
        <v>229</v>
      </c>
      <c r="I49" s="12" t="s">
        <v>429</v>
      </c>
      <c r="J49" s="12" t="s">
        <v>430</v>
      </c>
      <c r="K49" s="13" t="s">
        <v>82</v>
      </c>
      <c r="L49" s="21">
        <v>65000</v>
      </c>
      <c r="M49" s="13">
        <v>65000</v>
      </c>
      <c r="N49" s="13">
        <v>0</v>
      </c>
      <c r="O49" s="13">
        <v>0</v>
      </c>
      <c r="P49" s="13">
        <v>0</v>
      </c>
      <c r="Q49" s="13">
        <v>0</v>
      </c>
      <c r="R49" s="13">
        <v>0</v>
      </c>
      <c r="S49" s="13" t="s">
        <v>83</v>
      </c>
      <c r="T49" s="13" t="s">
        <v>35</v>
      </c>
      <c r="U49" s="21">
        <v>43000</v>
      </c>
      <c r="V49" s="12" t="s">
        <v>423</v>
      </c>
      <c r="W49" s="21">
        <v>15000</v>
      </c>
      <c r="X49" s="12" t="s">
        <v>431</v>
      </c>
      <c r="Y49" s="30"/>
      <c r="Z49" s="30"/>
      <c r="AA49" s="12">
        <v>880</v>
      </c>
      <c r="AB49" s="12">
        <v>600</v>
      </c>
      <c r="AC49" s="12">
        <v>534</v>
      </c>
      <c r="AD49" s="12">
        <v>300</v>
      </c>
      <c r="AE49" s="12">
        <v>197</v>
      </c>
      <c r="AF49" s="12">
        <v>80</v>
      </c>
      <c r="AG49" s="22" t="s">
        <v>425</v>
      </c>
      <c r="AH49" s="12" t="s">
        <v>432</v>
      </c>
      <c r="AI49" s="12" t="s">
        <v>427</v>
      </c>
      <c r="AJ49" s="46" t="s">
        <v>229</v>
      </c>
      <c r="AK49" s="13" t="s">
        <v>238</v>
      </c>
      <c r="AL49" s="24" t="s">
        <v>239</v>
      </c>
      <c r="AM49" s="13" t="s">
        <v>57</v>
      </c>
      <c r="AN49" s="13"/>
      <c r="AO49" s="12" t="s">
        <v>310</v>
      </c>
      <c r="AP49" s="12"/>
      <c r="AQ49" s="12"/>
      <c r="AR49" s="12" t="s">
        <v>78</v>
      </c>
      <c r="AS49" s="12"/>
      <c r="AT49" s="14" t="str">
        <f ca="1">IFERROR(VLOOKUP(B49,'[2]2017省级重点项目'!$B$3:$O$206,6,0),"")</f>
        <v/>
      </c>
      <c r="AU49" s="14" t="str">
        <f ca="1" t="shared" si="5"/>
        <v/>
      </c>
      <c r="AV49" s="14" t="str">
        <f ca="1">IFERROR(VLOOKUP(B49,'[2]2017省级重点项目'!$B$3:$O$206,7,0),"")</f>
        <v/>
      </c>
      <c r="AW49" s="14" t="str">
        <f ca="1" t="shared" si="6"/>
        <v/>
      </c>
      <c r="AX49" s="14" t="str">
        <f ca="1">IFERROR(VLOOKUP(B49,'[2]2017省级重点项目'!$B$3:$O$206,12,0),"")</f>
        <v/>
      </c>
      <c r="AY49" s="14" t="str">
        <f ca="1">IFERROR(VLOOKUP(B49,'[2]2017省级重点项目'!$B$3:$O$206,9,0),"")</f>
        <v/>
      </c>
      <c r="AZ49" s="14" t="str">
        <f ca="1">IFERROR(VLOOKUP(B49,'[2]2017省级重点项目'!$B$3:$O$206,10,0),"")</f>
        <v/>
      </c>
    </row>
    <row r="50" s="1" customFormat="1" ht="88" customHeight="1" spans="1:52">
      <c r="A50" s="11">
        <f>IF(AJ50="","",COUNTA($AJ$7:AJ50))</f>
        <v>43</v>
      </c>
      <c r="B50" s="12" t="s">
        <v>433</v>
      </c>
      <c r="C50" s="12" t="s">
        <v>60</v>
      </c>
      <c r="D50" s="12" t="s">
        <v>57</v>
      </c>
      <c r="E50" s="12" t="s">
        <v>78</v>
      </c>
      <c r="F50" s="12" t="s">
        <v>78</v>
      </c>
      <c r="G50" s="13" t="s">
        <v>293</v>
      </c>
      <c r="H50" s="12" t="s">
        <v>229</v>
      </c>
      <c r="I50" s="12" t="s">
        <v>434</v>
      </c>
      <c r="J50" s="12" t="s">
        <v>435</v>
      </c>
      <c r="K50" s="13" t="s">
        <v>133</v>
      </c>
      <c r="L50" s="21">
        <v>73000</v>
      </c>
      <c r="M50" s="13">
        <v>73000</v>
      </c>
      <c r="N50" s="13">
        <v>0</v>
      </c>
      <c r="O50" s="13">
        <v>0</v>
      </c>
      <c r="P50" s="13">
        <v>0</v>
      </c>
      <c r="Q50" s="13">
        <v>0</v>
      </c>
      <c r="R50" s="13">
        <v>0</v>
      </c>
      <c r="S50" s="13" t="s">
        <v>83</v>
      </c>
      <c r="T50" s="13" t="s">
        <v>35</v>
      </c>
      <c r="U50" s="21">
        <v>48000</v>
      </c>
      <c r="V50" s="12" t="s">
        <v>436</v>
      </c>
      <c r="W50" s="21">
        <v>15000</v>
      </c>
      <c r="X50" s="12" t="s">
        <v>437</v>
      </c>
      <c r="Y50" s="30"/>
      <c r="Z50" s="30"/>
      <c r="AA50" s="12">
        <v>405</v>
      </c>
      <c r="AB50" s="12">
        <v>0</v>
      </c>
      <c r="AC50" s="12">
        <v>0</v>
      </c>
      <c r="AD50" s="12">
        <v>0</v>
      </c>
      <c r="AE50" s="12">
        <v>0</v>
      </c>
      <c r="AF50" s="12">
        <v>0</v>
      </c>
      <c r="AG50" s="22" t="s">
        <v>425</v>
      </c>
      <c r="AH50" s="12" t="s">
        <v>438</v>
      </c>
      <c r="AI50" s="12" t="s">
        <v>439</v>
      </c>
      <c r="AJ50" s="46" t="s">
        <v>229</v>
      </c>
      <c r="AK50" s="13" t="s">
        <v>238</v>
      </c>
      <c r="AL50" s="24" t="s">
        <v>239</v>
      </c>
      <c r="AM50" s="13" t="s">
        <v>57</v>
      </c>
      <c r="AN50" s="13"/>
      <c r="AO50" s="12" t="s">
        <v>310</v>
      </c>
      <c r="AP50" s="12"/>
      <c r="AQ50" s="12"/>
      <c r="AR50" s="12"/>
      <c r="AS50" s="12"/>
      <c r="AT50" s="14" t="str">
        <f ca="1">IFERROR(VLOOKUP(B50,'[2]2017省级重点项目'!$B$3:$O$206,6,0),"")</f>
        <v/>
      </c>
      <c r="AU50" s="14" t="str">
        <f ca="1" t="shared" si="5"/>
        <v/>
      </c>
      <c r="AV50" s="14" t="str">
        <f ca="1">IFERROR(VLOOKUP(B50,'[2]2017省级重点项目'!$B$3:$O$206,7,0),"")</f>
        <v/>
      </c>
      <c r="AW50" s="14" t="str">
        <f ca="1" t="shared" si="6"/>
        <v/>
      </c>
      <c r="AX50" s="14" t="str">
        <f ca="1">IFERROR(VLOOKUP(B50,'[2]2017省级重点项目'!$B$3:$O$206,12,0),"")</f>
        <v/>
      </c>
      <c r="AY50" s="14" t="str">
        <f ca="1">IFERROR(VLOOKUP(B50,'[2]2017省级重点项目'!$B$3:$O$206,9,0),"")</f>
        <v/>
      </c>
      <c r="AZ50" s="14" t="str">
        <f ca="1">IFERROR(VLOOKUP(B50,'[2]2017省级重点项目'!$B$3:$O$206,10,0),"")</f>
        <v/>
      </c>
    </row>
    <row r="51" s="1" customFormat="1" ht="114" customHeight="1" spans="1:52">
      <c r="A51" s="11">
        <f>IF(AJ51="","",COUNTA($AJ$7:AJ51))</f>
        <v>44</v>
      </c>
      <c r="B51" s="12" t="s">
        <v>440</v>
      </c>
      <c r="C51" s="12" t="s">
        <v>60</v>
      </c>
      <c r="D51" s="12" t="s">
        <v>57</v>
      </c>
      <c r="E51" s="12" t="s">
        <v>78</v>
      </c>
      <c r="F51" s="12" t="s">
        <v>78</v>
      </c>
      <c r="G51" s="13" t="s">
        <v>293</v>
      </c>
      <c r="H51" s="12" t="s">
        <v>229</v>
      </c>
      <c r="I51" s="12" t="s">
        <v>441</v>
      </c>
      <c r="J51" s="12" t="s">
        <v>442</v>
      </c>
      <c r="K51" s="13" t="s">
        <v>443</v>
      </c>
      <c r="L51" s="21">
        <v>156130</v>
      </c>
      <c r="M51" s="13"/>
      <c r="N51" s="13">
        <v>54650</v>
      </c>
      <c r="O51" s="13">
        <v>101480</v>
      </c>
      <c r="P51" s="13" t="s">
        <v>299</v>
      </c>
      <c r="Q51" s="13" t="s">
        <v>299</v>
      </c>
      <c r="R51" s="13"/>
      <c r="S51" s="13" t="s">
        <v>83</v>
      </c>
      <c r="T51" s="13" t="s">
        <v>221</v>
      </c>
      <c r="U51" s="21">
        <v>150520</v>
      </c>
      <c r="V51" s="12" t="s">
        <v>444</v>
      </c>
      <c r="W51" s="21">
        <v>10000</v>
      </c>
      <c r="X51" s="12" t="s">
        <v>445</v>
      </c>
      <c r="Y51" s="30"/>
      <c r="Z51" s="30">
        <v>9</v>
      </c>
      <c r="AA51" s="12">
        <v>16</v>
      </c>
      <c r="AB51" s="12">
        <v>16</v>
      </c>
      <c r="AC51" s="12">
        <v>144</v>
      </c>
      <c r="AD51" s="12">
        <v>0</v>
      </c>
      <c r="AE51" s="12">
        <v>1050</v>
      </c>
      <c r="AF51" s="12">
        <v>0</v>
      </c>
      <c r="AG51" s="22" t="s">
        <v>446</v>
      </c>
      <c r="AH51" s="12" t="s">
        <v>447</v>
      </c>
      <c r="AI51" s="12" t="s">
        <v>448</v>
      </c>
      <c r="AJ51" s="46" t="s">
        <v>229</v>
      </c>
      <c r="AK51" s="13" t="s">
        <v>238</v>
      </c>
      <c r="AL51" s="24" t="s">
        <v>239</v>
      </c>
      <c r="AM51" s="13" t="s">
        <v>57</v>
      </c>
      <c r="AN51" s="13"/>
      <c r="AO51" s="12" t="s">
        <v>310</v>
      </c>
      <c r="AP51" s="12" t="s">
        <v>78</v>
      </c>
      <c r="AQ51" s="12"/>
      <c r="AR51" s="12"/>
      <c r="AS51" s="12"/>
      <c r="AT51" s="14" t="str">
        <f ca="1">IFERROR(VLOOKUP(B51,'[2]2017省级重点项目'!$B$3:$O$206,6,0),"")</f>
        <v/>
      </c>
      <c r="AU51" s="14" t="str">
        <f ca="1" t="shared" si="5"/>
        <v/>
      </c>
      <c r="AV51" s="14" t="str">
        <f ca="1">IFERROR(VLOOKUP(B51,'[2]2017省级重点项目'!$B$3:$O$206,7,0),"")</f>
        <v/>
      </c>
      <c r="AW51" s="14" t="str">
        <f ca="1" t="shared" si="6"/>
        <v/>
      </c>
      <c r="AX51" s="14" t="str">
        <f ca="1">IFERROR(VLOOKUP(B51,'[2]2017省级重点项目'!$B$3:$O$206,12,0),"")</f>
        <v/>
      </c>
      <c r="AY51" s="14" t="str">
        <f ca="1">IFERROR(VLOOKUP(B51,'[2]2017省级重点项目'!$B$3:$O$206,9,0),"")</f>
        <v/>
      </c>
      <c r="AZ51" s="14" t="str">
        <f ca="1">IFERROR(VLOOKUP(B51,'[2]2017省级重点项目'!$B$3:$O$206,10,0),"")</f>
        <v/>
      </c>
    </row>
    <row r="52" s="1" customFormat="1" ht="72" spans="1:52">
      <c r="A52" s="11">
        <f>IF(AJ52="","",COUNTA($AJ$7:AJ52))</f>
        <v>45</v>
      </c>
      <c r="B52" s="12" t="s">
        <v>449</v>
      </c>
      <c r="C52" s="12" t="s">
        <v>117</v>
      </c>
      <c r="D52" s="12" t="s">
        <v>57</v>
      </c>
      <c r="E52" s="12" t="s">
        <v>78</v>
      </c>
      <c r="F52" s="12" t="s">
        <v>78</v>
      </c>
      <c r="G52" s="13" t="s">
        <v>293</v>
      </c>
      <c r="H52" s="12" t="s">
        <v>229</v>
      </c>
      <c r="I52" s="12" t="s">
        <v>241</v>
      </c>
      <c r="J52" s="12" t="s">
        <v>450</v>
      </c>
      <c r="K52" s="13" t="s">
        <v>65</v>
      </c>
      <c r="L52" s="21">
        <v>64940</v>
      </c>
      <c r="M52" s="13"/>
      <c r="N52" s="13">
        <v>44940</v>
      </c>
      <c r="O52" s="13">
        <v>20000</v>
      </c>
      <c r="P52" s="13"/>
      <c r="Q52" s="13"/>
      <c r="R52" s="13"/>
      <c r="S52" s="13" t="s">
        <v>66</v>
      </c>
      <c r="T52" s="13" t="s">
        <v>35</v>
      </c>
      <c r="U52" s="21">
        <v>6000</v>
      </c>
      <c r="V52" s="12" t="s">
        <v>451</v>
      </c>
      <c r="W52" s="21">
        <v>6000</v>
      </c>
      <c r="X52" s="12" t="s">
        <v>452</v>
      </c>
      <c r="Y52" s="30"/>
      <c r="Z52" s="30"/>
      <c r="AA52" s="12">
        <v>73.53</v>
      </c>
      <c r="AB52" s="12">
        <v>73.53</v>
      </c>
      <c r="AC52" s="12">
        <v>8.38</v>
      </c>
      <c r="AD52" s="12">
        <v>8.38</v>
      </c>
      <c r="AE52" s="12">
        <v>469.7</v>
      </c>
      <c r="AF52" s="12">
        <v>0</v>
      </c>
      <c r="AG52" s="22" t="s">
        <v>453</v>
      </c>
      <c r="AH52" s="12" t="s">
        <v>454</v>
      </c>
      <c r="AI52" s="12" t="s">
        <v>454</v>
      </c>
      <c r="AJ52" s="46" t="s">
        <v>229</v>
      </c>
      <c r="AK52" s="13" t="s">
        <v>238</v>
      </c>
      <c r="AL52" s="50" t="s">
        <v>455</v>
      </c>
      <c r="AM52" s="13" t="s">
        <v>57</v>
      </c>
      <c r="AN52" s="13"/>
      <c r="AO52" s="12" t="s">
        <v>310</v>
      </c>
      <c r="AP52" s="12" t="s">
        <v>78</v>
      </c>
      <c r="AQ52" s="12"/>
      <c r="AR52" s="12"/>
      <c r="AS52" s="12"/>
      <c r="AT52" s="14" t="str">
        <f ca="1">IFERROR(VLOOKUP(B52,'[2]2017省级重点项目'!$B$3:$O$206,6,0),"")</f>
        <v/>
      </c>
      <c r="AU52" s="14" t="str">
        <f ca="1" t="shared" si="5"/>
        <v/>
      </c>
      <c r="AV52" s="14" t="str">
        <f ca="1">IFERROR(VLOOKUP(B52,'[2]2017省级重点项目'!$B$3:$O$206,7,0),"")</f>
        <v/>
      </c>
      <c r="AW52" s="14" t="str">
        <f ca="1" t="shared" si="6"/>
        <v/>
      </c>
      <c r="AX52" s="14" t="str">
        <f ca="1">IFERROR(VLOOKUP(B52,'[2]2017省级重点项目'!$B$3:$O$206,12,0),"")</f>
        <v/>
      </c>
      <c r="AY52" s="14" t="str">
        <f ca="1">IFERROR(VLOOKUP(B52,'[2]2017省级重点项目'!$B$3:$O$206,9,0),"")</f>
        <v/>
      </c>
      <c r="AZ52" s="14" t="str">
        <f ca="1">IFERROR(VLOOKUP(B52,'[2]2017省级重点项目'!$B$3:$O$206,10,0),"")</f>
        <v/>
      </c>
    </row>
    <row r="53" s="1" customFormat="1" ht="64" customHeight="1" spans="1:52">
      <c r="A53" s="11">
        <f>IF(AJ53="","",COUNTA($AJ$7:AJ53))</f>
        <v>46</v>
      </c>
      <c r="B53" s="12" t="s">
        <v>456</v>
      </c>
      <c r="C53" s="12" t="s">
        <v>150</v>
      </c>
      <c r="D53" s="12" t="s">
        <v>57</v>
      </c>
      <c r="E53" s="12" t="s">
        <v>78</v>
      </c>
      <c r="F53" s="12" t="s">
        <v>78</v>
      </c>
      <c r="G53" s="13" t="s">
        <v>293</v>
      </c>
      <c r="H53" s="12" t="s">
        <v>229</v>
      </c>
      <c r="I53" s="12" t="s">
        <v>241</v>
      </c>
      <c r="J53" s="12" t="s">
        <v>457</v>
      </c>
      <c r="K53" s="13" t="s">
        <v>133</v>
      </c>
      <c r="L53" s="21">
        <v>29270</v>
      </c>
      <c r="M53" s="13"/>
      <c r="N53" s="13">
        <v>19270</v>
      </c>
      <c r="O53" s="13">
        <v>10000</v>
      </c>
      <c r="P53" s="13"/>
      <c r="Q53" s="13"/>
      <c r="R53" s="13"/>
      <c r="S53" s="13" t="s">
        <v>66</v>
      </c>
      <c r="T53" s="13" t="s">
        <v>35</v>
      </c>
      <c r="U53" s="21">
        <v>20000</v>
      </c>
      <c r="V53" s="12" t="s">
        <v>458</v>
      </c>
      <c r="W53" s="21">
        <v>3000</v>
      </c>
      <c r="X53" s="12" t="s">
        <v>459</v>
      </c>
      <c r="Y53" s="30"/>
      <c r="Z53" s="30"/>
      <c r="AA53" s="12">
        <v>360</v>
      </c>
      <c r="AB53" s="12"/>
      <c r="AC53" s="12">
        <v>28</v>
      </c>
      <c r="AD53" s="12"/>
      <c r="AE53" s="12">
        <v>165</v>
      </c>
      <c r="AF53" s="12">
        <v>165</v>
      </c>
      <c r="AG53" s="22" t="s">
        <v>460</v>
      </c>
      <c r="AH53" s="12" t="s">
        <v>461</v>
      </c>
      <c r="AI53" s="12" t="s">
        <v>462</v>
      </c>
      <c r="AJ53" s="46" t="s">
        <v>229</v>
      </c>
      <c r="AK53" s="13" t="s">
        <v>238</v>
      </c>
      <c r="AL53" s="50" t="s">
        <v>455</v>
      </c>
      <c r="AM53" s="13" t="s">
        <v>57</v>
      </c>
      <c r="AN53" s="13"/>
      <c r="AO53" s="12" t="s">
        <v>310</v>
      </c>
      <c r="AP53" s="12" t="s">
        <v>78</v>
      </c>
      <c r="AQ53" s="12"/>
      <c r="AR53" s="12"/>
      <c r="AS53" s="12"/>
      <c r="AT53" s="14" t="str">
        <f ca="1">IFERROR(VLOOKUP(B53,'[2]2017省级重点项目'!$B$3:$O$206,6,0),"")</f>
        <v/>
      </c>
      <c r="AU53" s="14" t="str">
        <f ca="1" t="shared" si="5"/>
        <v/>
      </c>
      <c r="AV53" s="14" t="str">
        <f ca="1">IFERROR(VLOOKUP(B53,'[2]2017省级重点项目'!$B$3:$O$206,7,0),"")</f>
        <v/>
      </c>
      <c r="AW53" s="14" t="str">
        <f ca="1" t="shared" si="6"/>
        <v/>
      </c>
      <c r="AX53" s="14" t="str">
        <f ca="1">IFERROR(VLOOKUP(B53,'[2]2017省级重点项目'!$B$3:$O$206,12,0),"")</f>
        <v/>
      </c>
      <c r="AY53" s="14" t="str">
        <f ca="1">IFERROR(VLOOKUP(B53,'[2]2017省级重点项目'!$B$3:$O$206,9,0),"")</f>
        <v/>
      </c>
      <c r="AZ53" s="14" t="str">
        <f ca="1">IFERROR(VLOOKUP(B53,'[2]2017省级重点项目'!$B$3:$O$206,10,0),"")</f>
        <v/>
      </c>
    </row>
    <row r="54" s="1" customFormat="1" ht="108" customHeight="1" spans="1:53">
      <c r="A54" s="11">
        <f>IF(AJ54="","",COUNTA($AJ$7:AJ54))</f>
        <v>47</v>
      </c>
      <c r="B54" s="15" t="s">
        <v>463</v>
      </c>
      <c r="C54" s="17" t="s">
        <v>60</v>
      </c>
      <c r="D54" s="17" t="s">
        <v>78</v>
      </c>
      <c r="E54" s="17"/>
      <c r="F54" s="17" t="s">
        <v>61</v>
      </c>
      <c r="G54" s="17" t="s">
        <v>293</v>
      </c>
      <c r="H54" s="17" t="s">
        <v>264</v>
      </c>
      <c r="I54" s="17" t="s">
        <v>464</v>
      </c>
      <c r="J54" s="15" t="s">
        <v>465</v>
      </c>
      <c r="K54" s="17" t="s">
        <v>220</v>
      </c>
      <c r="L54" s="21">
        <v>205237</v>
      </c>
      <c r="M54" s="17"/>
      <c r="N54" s="17"/>
      <c r="O54" s="17"/>
      <c r="P54" s="17"/>
      <c r="Q54" s="17"/>
      <c r="R54" s="17">
        <v>205237</v>
      </c>
      <c r="S54" s="17" t="s">
        <v>35</v>
      </c>
      <c r="T54" s="17" t="s">
        <v>35</v>
      </c>
      <c r="U54" s="21">
        <v>44704</v>
      </c>
      <c r="V54" s="15" t="s">
        <v>466</v>
      </c>
      <c r="W54" s="21">
        <v>25000</v>
      </c>
      <c r="X54" s="15" t="s">
        <v>467</v>
      </c>
      <c r="Y54" s="30"/>
      <c r="Z54" s="30"/>
      <c r="AA54" s="17">
        <v>1053.84</v>
      </c>
      <c r="AB54" s="17">
        <v>1054</v>
      </c>
      <c r="AC54" s="17">
        <v>825</v>
      </c>
      <c r="AD54" s="17">
        <v>825</v>
      </c>
      <c r="AE54" s="17" t="s">
        <v>269</v>
      </c>
      <c r="AF54" s="17" t="s">
        <v>269</v>
      </c>
      <c r="AG54" s="48" t="s">
        <v>468</v>
      </c>
      <c r="AH54" s="17"/>
      <c r="AI54" s="17" t="s">
        <v>469</v>
      </c>
      <c r="AJ54" s="52" t="s">
        <v>264</v>
      </c>
      <c r="AK54" s="17" t="s">
        <v>272</v>
      </c>
      <c r="AL54" s="17" t="s">
        <v>273</v>
      </c>
      <c r="AM54" s="17" t="s">
        <v>57</v>
      </c>
      <c r="AN54" s="17"/>
      <c r="AO54" s="54" t="s">
        <v>310</v>
      </c>
      <c r="AP54" s="54" t="s">
        <v>78</v>
      </c>
      <c r="AQ54" s="54" t="s">
        <v>78</v>
      </c>
      <c r="AR54" s="54"/>
      <c r="AS54" s="54"/>
      <c r="AT54" s="12">
        <v>205237</v>
      </c>
      <c r="AU54" s="12">
        <v>0</v>
      </c>
      <c r="AV54" s="12">
        <v>25000</v>
      </c>
      <c r="AW54" s="12">
        <v>0</v>
      </c>
      <c r="AX54" s="12" t="s">
        <v>264</v>
      </c>
      <c r="AY54" s="12" t="s">
        <v>269</v>
      </c>
      <c r="AZ54" s="12" t="s">
        <v>269</v>
      </c>
      <c r="BA54" s="55"/>
    </row>
    <row r="55" s="1" customFormat="1" ht="74" customHeight="1" spans="1:52">
      <c r="A55" s="11">
        <f>IF(AJ55="","",COUNTA($AJ$7:AJ55))</f>
        <v>48</v>
      </c>
      <c r="B55" s="12" t="s">
        <v>470</v>
      </c>
      <c r="C55" s="12" t="s">
        <v>60</v>
      </c>
      <c r="D55" s="12" t="s">
        <v>57</v>
      </c>
      <c r="E55" s="12" t="s">
        <v>78</v>
      </c>
      <c r="F55" s="12" t="s">
        <v>78</v>
      </c>
      <c r="G55" s="13" t="s">
        <v>293</v>
      </c>
      <c r="H55" s="12" t="s">
        <v>471</v>
      </c>
      <c r="I55" s="12" t="s">
        <v>472</v>
      </c>
      <c r="J55" s="12" t="s">
        <v>473</v>
      </c>
      <c r="K55" s="13" t="s">
        <v>82</v>
      </c>
      <c r="L55" s="21">
        <v>326118</v>
      </c>
      <c r="M55" s="13">
        <v>116522</v>
      </c>
      <c r="N55" s="13"/>
      <c r="O55" s="13">
        <v>209596</v>
      </c>
      <c r="P55" s="13"/>
      <c r="Q55" s="13"/>
      <c r="R55" s="13"/>
      <c r="S55" s="13" t="s">
        <v>83</v>
      </c>
      <c r="T55" s="13" t="s">
        <v>35</v>
      </c>
      <c r="U55" s="21">
        <v>219312</v>
      </c>
      <c r="V55" s="12" t="s">
        <v>474</v>
      </c>
      <c r="W55" s="21">
        <v>70000</v>
      </c>
      <c r="X55" s="12" t="s">
        <v>475</v>
      </c>
      <c r="Y55" s="30"/>
      <c r="Z55" s="30"/>
      <c r="AA55" s="12">
        <v>1895</v>
      </c>
      <c r="AB55" s="12">
        <v>1895</v>
      </c>
      <c r="AC55" s="12">
        <v>748</v>
      </c>
      <c r="AD55" s="12">
        <v>748</v>
      </c>
      <c r="AE55" s="12">
        <v>113</v>
      </c>
      <c r="AF55" s="12">
        <v>113</v>
      </c>
      <c r="AG55" s="22" t="s">
        <v>476</v>
      </c>
      <c r="AH55" s="12" t="s">
        <v>477</v>
      </c>
      <c r="AI55" s="12" t="s">
        <v>478</v>
      </c>
      <c r="AJ55" s="46" t="s">
        <v>479</v>
      </c>
      <c r="AK55" s="13" t="s">
        <v>480</v>
      </c>
      <c r="AL55" s="24" t="s">
        <v>481</v>
      </c>
      <c r="AM55" s="13" t="s">
        <v>57</v>
      </c>
      <c r="AN55" s="13"/>
      <c r="AO55" s="12" t="s">
        <v>310</v>
      </c>
      <c r="AP55" s="12" t="s">
        <v>78</v>
      </c>
      <c r="AQ55" s="12"/>
      <c r="AR55" s="12"/>
      <c r="AS55" s="12"/>
      <c r="AT55" s="14" t="str">
        <f ca="1">IFERROR(VLOOKUP(B55,'[2]2017省级重点项目'!$B$3:$O$206,6,0),"")</f>
        <v/>
      </c>
      <c r="AU55" s="14" t="str">
        <f ca="1" t="shared" ref="AU55:AU67" si="7">IFERROR(L55-AT55,"")</f>
        <v/>
      </c>
      <c r="AV55" s="14" t="str">
        <f ca="1">IFERROR(VLOOKUP(B55,'[2]2017省级重点项目'!$B$3:$O$206,7,0),"")</f>
        <v/>
      </c>
      <c r="AW55" s="14" t="str">
        <f ca="1" t="shared" ref="AW55:AW67" si="8">IFERROR(W55-AV55,"")</f>
        <v/>
      </c>
      <c r="AX55" s="14" t="str">
        <f ca="1">IFERROR(VLOOKUP(B55,'[2]2017省级重点项目'!$B$3:$O$206,12,0),"")</f>
        <v/>
      </c>
      <c r="AY55" s="14" t="str">
        <f ca="1">IFERROR(VLOOKUP(B55,'[2]2017省级重点项目'!$B$3:$O$206,9,0),"")</f>
        <v/>
      </c>
      <c r="AZ55" s="14" t="str">
        <f ca="1">IFERROR(VLOOKUP(B55,'[2]2017省级重点项目'!$B$3:$O$206,10,0),"")</f>
        <v/>
      </c>
    </row>
    <row r="56" s="1" customFormat="1" ht="78" customHeight="1" spans="1:52">
      <c r="A56" s="11">
        <f>IF(AJ56="","",COUNTA($AJ$7:AJ56))</f>
        <v>49</v>
      </c>
      <c r="B56" s="12" t="s">
        <v>482</v>
      </c>
      <c r="C56" s="12" t="s">
        <v>117</v>
      </c>
      <c r="D56" s="12" t="s">
        <v>118</v>
      </c>
      <c r="E56" s="12" t="s">
        <v>78</v>
      </c>
      <c r="F56" s="12" t="s">
        <v>61</v>
      </c>
      <c r="G56" s="13" t="s">
        <v>293</v>
      </c>
      <c r="H56" s="12" t="s">
        <v>483</v>
      </c>
      <c r="I56" s="12" t="s">
        <v>484</v>
      </c>
      <c r="J56" s="12" t="s">
        <v>485</v>
      </c>
      <c r="K56" s="13" t="s">
        <v>257</v>
      </c>
      <c r="L56" s="21">
        <v>153712</v>
      </c>
      <c r="M56" s="13">
        <v>153712.47</v>
      </c>
      <c r="N56" s="13"/>
      <c r="O56" s="13"/>
      <c r="P56" s="13"/>
      <c r="Q56" s="13"/>
      <c r="R56" s="13"/>
      <c r="S56" s="13" t="s">
        <v>83</v>
      </c>
      <c r="T56" s="13" t="s">
        <v>35</v>
      </c>
      <c r="U56" s="21">
        <v>33000</v>
      </c>
      <c r="V56" s="12" t="s">
        <v>486</v>
      </c>
      <c r="W56" s="21">
        <v>50000</v>
      </c>
      <c r="X56" s="12" t="s">
        <v>487</v>
      </c>
      <c r="Y56" s="30"/>
      <c r="Z56" s="30"/>
      <c r="AA56" s="12">
        <v>280</v>
      </c>
      <c r="AB56" s="12">
        <v>280</v>
      </c>
      <c r="AC56" s="12">
        <v>47</v>
      </c>
      <c r="AD56" s="12">
        <v>47</v>
      </c>
      <c r="AE56" s="12">
        <v>0</v>
      </c>
      <c r="AF56" s="12">
        <v>0</v>
      </c>
      <c r="AG56" s="22" t="s">
        <v>386</v>
      </c>
      <c r="AH56" s="12" t="s">
        <v>488</v>
      </c>
      <c r="AI56" s="12" t="s">
        <v>489</v>
      </c>
      <c r="AJ56" s="46" t="s">
        <v>479</v>
      </c>
      <c r="AK56" s="13" t="s">
        <v>480</v>
      </c>
      <c r="AL56" s="24" t="s">
        <v>481</v>
      </c>
      <c r="AM56" s="13" t="s">
        <v>57</v>
      </c>
      <c r="AN56" s="13"/>
      <c r="AO56" s="12" t="s">
        <v>310</v>
      </c>
      <c r="AP56" s="12" t="s">
        <v>78</v>
      </c>
      <c r="AQ56" s="12" t="s">
        <v>78</v>
      </c>
      <c r="AR56" s="12"/>
      <c r="AS56" s="12"/>
      <c r="AT56" s="14" t="str">
        <f ca="1">IFERROR(VLOOKUP(B56,'[2]2017省级重点项目'!$B$3:$O$206,6,0),"")</f>
        <v/>
      </c>
      <c r="AU56" s="14" t="str">
        <f ca="1" t="shared" si="7"/>
        <v/>
      </c>
      <c r="AV56" s="14" t="str">
        <f ca="1">IFERROR(VLOOKUP(B56,'[2]2017省级重点项目'!$B$3:$O$206,7,0),"")</f>
        <v/>
      </c>
      <c r="AW56" s="14" t="str">
        <f ca="1" t="shared" si="8"/>
        <v/>
      </c>
      <c r="AX56" s="14" t="str">
        <f ca="1">IFERROR(VLOOKUP(B56,'[2]2017省级重点项目'!$B$3:$O$206,12,0),"")</f>
        <v/>
      </c>
      <c r="AY56" s="14" t="str">
        <f ca="1">IFERROR(VLOOKUP(B56,'[2]2017省级重点项目'!$B$3:$O$206,9,0),"")</f>
        <v/>
      </c>
      <c r="AZ56" s="14" t="str">
        <f ca="1">IFERROR(VLOOKUP(B56,'[2]2017省级重点项目'!$B$3:$O$206,10,0),"")</f>
        <v/>
      </c>
    </row>
    <row r="57" s="1" customFormat="1" ht="70" customHeight="1" spans="1:52">
      <c r="A57" s="11">
        <f>IF(AJ57="","",COUNTA($AJ$7:AJ57))</f>
        <v>50</v>
      </c>
      <c r="B57" s="12" t="s">
        <v>490</v>
      </c>
      <c r="C57" s="12" t="s">
        <v>60</v>
      </c>
      <c r="D57" s="12" t="s">
        <v>57</v>
      </c>
      <c r="E57" s="12" t="s">
        <v>78</v>
      </c>
      <c r="F57" s="12" t="s">
        <v>78</v>
      </c>
      <c r="G57" s="13" t="s">
        <v>293</v>
      </c>
      <c r="H57" s="12" t="s">
        <v>491</v>
      </c>
      <c r="I57" s="12" t="s">
        <v>492</v>
      </c>
      <c r="J57" s="12" t="s">
        <v>493</v>
      </c>
      <c r="K57" s="13" t="s">
        <v>257</v>
      </c>
      <c r="L57" s="21">
        <v>579299</v>
      </c>
      <c r="M57" s="13">
        <v>202754.65</v>
      </c>
      <c r="N57" s="13"/>
      <c r="O57" s="13">
        <v>376545</v>
      </c>
      <c r="P57" s="13"/>
      <c r="Q57" s="13"/>
      <c r="R57" s="13"/>
      <c r="S57" s="13" t="s">
        <v>83</v>
      </c>
      <c r="T57" s="13" t="s">
        <v>35</v>
      </c>
      <c r="U57" s="21">
        <v>85000</v>
      </c>
      <c r="V57" s="12" t="s">
        <v>494</v>
      </c>
      <c r="W57" s="21">
        <v>100000</v>
      </c>
      <c r="X57" s="12" t="s">
        <v>495</v>
      </c>
      <c r="Y57" s="30"/>
      <c r="Z57" s="30"/>
      <c r="AA57" s="12">
        <v>5108.2545</v>
      </c>
      <c r="AB57" s="12">
        <v>5108.2545</v>
      </c>
      <c r="AC57" s="12">
        <v>915.1185</v>
      </c>
      <c r="AD57" s="12">
        <v>915.1185</v>
      </c>
      <c r="AE57" s="12" t="s">
        <v>496</v>
      </c>
      <c r="AF57" s="12" t="s">
        <v>496</v>
      </c>
      <c r="AG57" s="22" t="s">
        <v>497</v>
      </c>
      <c r="AH57" s="12" t="s">
        <v>498</v>
      </c>
      <c r="AI57" s="12" t="s">
        <v>499</v>
      </c>
      <c r="AJ57" s="46" t="s">
        <v>479</v>
      </c>
      <c r="AK57" s="13" t="s">
        <v>480</v>
      </c>
      <c r="AL57" s="24" t="s">
        <v>481</v>
      </c>
      <c r="AM57" s="13" t="s">
        <v>57</v>
      </c>
      <c r="AN57" s="13"/>
      <c r="AO57" s="12" t="s">
        <v>310</v>
      </c>
      <c r="AP57" s="12" t="s">
        <v>78</v>
      </c>
      <c r="AQ57" s="12"/>
      <c r="AR57" s="12"/>
      <c r="AS57" s="12"/>
      <c r="AT57" s="14" t="str">
        <f ca="1">IFERROR(VLOOKUP(B57,'[2]2017省级重点项目'!$B$3:$O$206,6,0),"")</f>
        <v/>
      </c>
      <c r="AU57" s="14" t="str">
        <f ca="1" t="shared" si="7"/>
        <v/>
      </c>
      <c r="AV57" s="14" t="str">
        <f ca="1">IFERROR(VLOOKUP(B57,'[2]2017省级重点项目'!$B$3:$O$206,7,0),"")</f>
        <v/>
      </c>
      <c r="AW57" s="14" t="str">
        <f ca="1" t="shared" si="8"/>
        <v/>
      </c>
      <c r="AX57" s="14" t="str">
        <f ca="1">IFERROR(VLOOKUP(B57,'[2]2017省级重点项目'!$B$3:$O$206,12,0),"")</f>
        <v/>
      </c>
      <c r="AY57" s="14" t="str">
        <f ca="1">IFERROR(VLOOKUP(B57,'[2]2017省级重点项目'!$B$3:$O$206,9,0),"")</f>
        <v/>
      </c>
      <c r="AZ57" s="14" t="str">
        <f ca="1">IFERROR(VLOOKUP(B57,'[2]2017省级重点项目'!$B$3:$O$206,10,0),"")</f>
        <v/>
      </c>
    </row>
    <row r="58" s="1" customFormat="1" ht="71" customHeight="1" spans="1:52">
      <c r="A58" s="11">
        <f>IF(AJ58="","",COUNTA($AJ$7:AJ58))</f>
        <v>51</v>
      </c>
      <c r="B58" s="12" t="s">
        <v>500</v>
      </c>
      <c r="C58" s="12" t="s">
        <v>117</v>
      </c>
      <c r="D58" s="12" t="s">
        <v>118</v>
      </c>
      <c r="E58" s="12" t="s">
        <v>78</v>
      </c>
      <c r="F58" s="12" t="s">
        <v>61</v>
      </c>
      <c r="G58" s="13" t="s">
        <v>293</v>
      </c>
      <c r="H58" s="12" t="s">
        <v>264</v>
      </c>
      <c r="I58" s="12" t="s">
        <v>501</v>
      </c>
      <c r="J58" s="12" t="s">
        <v>502</v>
      </c>
      <c r="K58" s="13" t="s">
        <v>65</v>
      </c>
      <c r="L58" s="21">
        <v>526000</v>
      </c>
      <c r="M58" s="13">
        <v>217600</v>
      </c>
      <c r="N58" s="13"/>
      <c r="O58" s="13">
        <v>308400</v>
      </c>
      <c r="P58" s="13"/>
      <c r="Q58" s="13"/>
      <c r="R58" s="13"/>
      <c r="S58" s="13" t="s">
        <v>83</v>
      </c>
      <c r="T58" s="13" t="s">
        <v>35</v>
      </c>
      <c r="U58" s="21">
        <v>61500</v>
      </c>
      <c r="V58" s="12" t="s">
        <v>494</v>
      </c>
      <c r="W58" s="21">
        <v>95000</v>
      </c>
      <c r="X58" s="12" t="s">
        <v>503</v>
      </c>
      <c r="Y58" s="30"/>
      <c r="Z58" s="30"/>
      <c r="AA58" s="12">
        <v>5021.1</v>
      </c>
      <c r="AB58" s="12"/>
      <c r="AC58" s="12">
        <v>3054</v>
      </c>
      <c r="AD58" s="12"/>
      <c r="AE58" s="12"/>
      <c r="AF58" s="12"/>
      <c r="AG58" s="22" t="s">
        <v>504</v>
      </c>
      <c r="AH58" s="12" t="s">
        <v>505</v>
      </c>
      <c r="AI58" s="12" t="s">
        <v>506</v>
      </c>
      <c r="AJ58" s="46" t="s">
        <v>479</v>
      </c>
      <c r="AK58" s="13" t="s">
        <v>480</v>
      </c>
      <c r="AL58" s="24" t="s">
        <v>481</v>
      </c>
      <c r="AM58" s="13" t="s">
        <v>57</v>
      </c>
      <c r="AN58" s="13"/>
      <c r="AO58" s="12" t="s">
        <v>310</v>
      </c>
      <c r="AP58" s="12" t="s">
        <v>78</v>
      </c>
      <c r="AQ58" s="12"/>
      <c r="AR58" s="12" t="s">
        <v>78</v>
      </c>
      <c r="AS58" s="12"/>
      <c r="AT58" s="14" t="str">
        <f ca="1">IFERROR(VLOOKUP(B58,'[2]2017省级重点项目'!$B$3:$O$206,6,0),"")</f>
        <v/>
      </c>
      <c r="AU58" s="14" t="str">
        <f ca="1" t="shared" si="7"/>
        <v/>
      </c>
      <c r="AV58" s="14" t="str">
        <f ca="1">IFERROR(VLOOKUP(B58,'[2]2017省级重点项目'!$B$3:$O$206,7,0),"")</f>
        <v/>
      </c>
      <c r="AW58" s="14" t="str">
        <f ca="1" t="shared" si="8"/>
        <v/>
      </c>
      <c r="AX58" s="14" t="str">
        <f ca="1">IFERROR(VLOOKUP(B58,'[2]2017省级重点项目'!$B$3:$O$206,12,0),"")</f>
        <v/>
      </c>
      <c r="AY58" s="14" t="str">
        <f ca="1">IFERROR(VLOOKUP(B58,'[2]2017省级重点项目'!$B$3:$O$206,9,0),"")</f>
        <v/>
      </c>
      <c r="AZ58" s="14" t="str">
        <f ca="1">IFERROR(VLOOKUP(B58,'[2]2017省级重点项目'!$B$3:$O$206,10,0),"")</f>
        <v/>
      </c>
    </row>
    <row r="59" s="1" customFormat="1" ht="72" customHeight="1" spans="1:52">
      <c r="A59" s="11">
        <f>IF(AJ59="","",COUNTA($AJ$7:AJ59))</f>
        <v>52</v>
      </c>
      <c r="B59" s="12" t="s">
        <v>507</v>
      </c>
      <c r="C59" s="12" t="s">
        <v>60</v>
      </c>
      <c r="D59" s="12" t="s">
        <v>57</v>
      </c>
      <c r="E59" s="12" t="s">
        <v>78</v>
      </c>
      <c r="F59" s="12" t="s">
        <v>78</v>
      </c>
      <c r="G59" s="13" t="s">
        <v>293</v>
      </c>
      <c r="H59" s="12" t="s">
        <v>508</v>
      </c>
      <c r="I59" s="12" t="s">
        <v>509</v>
      </c>
      <c r="J59" s="12" t="s">
        <v>510</v>
      </c>
      <c r="K59" s="13" t="s">
        <v>133</v>
      </c>
      <c r="L59" s="21">
        <v>468034</v>
      </c>
      <c r="M59" s="13">
        <v>468034</v>
      </c>
      <c r="N59" s="13"/>
      <c r="O59" s="13"/>
      <c r="P59" s="13"/>
      <c r="Q59" s="13"/>
      <c r="R59" s="13"/>
      <c r="S59" s="13" t="s">
        <v>83</v>
      </c>
      <c r="T59" s="13" t="s">
        <v>35</v>
      </c>
      <c r="U59" s="21">
        <v>270100</v>
      </c>
      <c r="V59" s="12" t="s">
        <v>511</v>
      </c>
      <c r="W59" s="21">
        <v>100000</v>
      </c>
      <c r="X59" s="12" t="s">
        <v>512</v>
      </c>
      <c r="Y59" s="30"/>
      <c r="Z59" s="30"/>
      <c r="AA59" s="12">
        <v>2500</v>
      </c>
      <c r="AB59" s="12">
        <v>2500</v>
      </c>
      <c r="AC59" s="12">
        <v>500</v>
      </c>
      <c r="AD59" s="12">
        <v>500</v>
      </c>
      <c r="AE59" s="12"/>
      <c r="AF59" s="12"/>
      <c r="AG59" s="22" t="s">
        <v>386</v>
      </c>
      <c r="AH59" s="12" t="s">
        <v>488</v>
      </c>
      <c r="AI59" s="12" t="s">
        <v>513</v>
      </c>
      <c r="AJ59" s="46" t="s">
        <v>479</v>
      </c>
      <c r="AK59" s="13" t="s">
        <v>480</v>
      </c>
      <c r="AL59" s="24" t="s">
        <v>481</v>
      </c>
      <c r="AM59" s="13" t="s">
        <v>57</v>
      </c>
      <c r="AN59" s="13"/>
      <c r="AO59" s="12" t="s">
        <v>310</v>
      </c>
      <c r="AP59" s="12" t="s">
        <v>78</v>
      </c>
      <c r="AQ59" s="12" t="s">
        <v>78</v>
      </c>
      <c r="AR59" s="12"/>
      <c r="AS59" s="12"/>
      <c r="AT59" s="14">
        <f ca="1">IFERROR(VLOOKUP(B59,'[2]2017省级重点项目'!$B$3:$O$206,6,0),"")</f>
        <v>491000</v>
      </c>
      <c r="AU59" s="14">
        <f ca="1" t="shared" si="7"/>
        <v>-22966</v>
      </c>
      <c r="AV59" s="14">
        <f ca="1">IFERROR(VLOOKUP(B59,'[2]2017省级重点项目'!$B$3:$O$206,7,0),"")</f>
        <v>100000</v>
      </c>
      <c r="AW59" s="14">
        <f ca="1" t="shared" si="8"/>
        <v>0</v>
      </c>
      <c r="AX59" s="14" t="str">
        <f ca="1">IFERROR(VLOOKUP(B59,'[2]2017省级重点项目'!$B$3:$O$206,12,0),"")</f>
        <v>市交通委</v>
      </c>
      <c r="AY59" s="14" t="str">
        <f ca="1">IFERROR(VLOOKUP(B59,'[2]2017省级重点项目'!$B$3:$O$206,9,0),"")</f>
        <v>无</v>
      </c>
      <c r="AZ59" s="14" t="str">
        <f ca="1">IFERROR(VLOOKUP(B59,'[2]2017省级重点项目'!$B$3:$O$206,10,0),"")</f>
        <v>无</v>
      </c>
    </row>
    <row r="60" s="1" customFormat="1" ht="86" customHeight="1" spans="1:52">
      <c r="A60" s="11">
        <f>IF(AJ60="","",COUNTA($AJ$7:AJ60))</f>
        <v>53</v>
      </c>
      <c r="B60" s="12" t="s">
        <v>514</v>
      </c>
      <c r="C60" s="12" t="s">
        <v>60</v>
      </c>
      <c r="D60" s="12" t="s">
        <v>57</v>
      </c>
      <c r="E60" s="12" t="s">
        <v>78</v>
      </c>
      <c r="F60" s="12" t="s">
        <v>78</v>
      </c>
      <c r="G60" s="13" t="s">
        <v>293</v>
      </c>
      <c r="H60" s="12" t="s">
        <v>515</v>
      </c>
      <c r="I60" s="12"/>
      <c r="J60" s="12" t="s">
        <v>516</v>
      </c>
      <c r="K60" s="13" t="s">
        <v>133</v>
      </c>
      <c r="L60" s="21">
        <v>500000</v>
      </c>
      <c r="M60" s="13">
        <v>500000</v>
      </c>
      <c r="N60" s="13"/>
      <c r="O60" s="13"/>
      <c r="P60" s="13"/>
      <c r="Q60" s="13"/>
      <c r="R60" s="13"/>
      <c r="S60" s="13" t="s">
        <v>517</v>
      </c>
      <c r="T60" s="13" t="s">
        <v>35</v>
      </c>
      <c r="U60" s="21">
        <v>210000</v>
      </c>
      <c r="V60" s="12" t="s">
        <v>518</v>
      </c>
      <c r="W60" s="21">
        <v>50000</v>
      </c>
      <c r="X60" s="12" t="s">
        <v>519</v>
      </c>
      <c r="Y60" s="30"/>
      <c r="Z60" s="30"/>
      <c r="AA60" s="12"/>
      <c r="AB60" s="12"/>
      <c r="AC60" s="12"/>
      <c r="AD60" s="12"/>
      <c r="AE60" s="12"/>
      <c r="AF60" s="12"/>
      <c r="AG60" s="22" t="s">
        <v>520</v>
      </c>
      <c r="AH60" s="12" t="s">
        <v>521</v>
      </c>
      <c r="AI60" s="12" t="s">
        <v>522</v>
      </c>
      <c r="AJ60" s="46" t="s">
        <v>479</v>
      </c>
      <c r="AK60" s="13" t="s">
        <v>480</v>
      </c>
      <c r="AL60" s="24" t="s">
        <v>481</v>
      </c>
      <c r="AM60" s="13" t="s">
        <v>57</v>
      </c>
      <c r="AN60" s="13"/>
      <c r="AO60" s="12" t="s">
        <v>310</v>
      </c>
      <c r="AP60" s="12"/>
      <c r="AQ60" s="12"/>
      <c r="AR60" s="12"/>
      <c r="AS60" s="12"/>
      <c r="AT60" s="14" t="str">
        <f ca="1">IFERROR(VLOOKUP(B60,'[2]2017省级重点项目'!$B$3:$O$206,6,0),"")</f>
        <v/>
      </c>
      <c r="AU60" s="14" t="str">
        <f ca="1" t="shared" si="7"/>
        <v/>
      </c>
      <c r="AV60" s="14" t="str">
        <f ca="1">IFERROR(VLOOKUP(B60,'[2]2017省级重点项目'!$B$3:$O$206,7,0),"")</f>
        <v/>
      </c>
      <c r="AW60" s="14" t="str">
        <f ca="1" t="shared" si="8"/>
        <v/>
      </c>
      <c r="AX60" s="14" t="str">
        <f ca="1">IFERROR(VLOOKUP(B60,'[2]2017省级重点项目'!$B$3:$O$206,12,0),"")</f>
        <v/>
      </c>
      <c r="AY60" s="14" t="str">
        <f ca="1">IFERROR(VLOOKUP(B60,'[2]2017省级重点项目'!$B$3:$O$206,9,0),"")</f>
        <v/>
      </c>
      <c r="AZ60" s="14" t="str">
        <f ca="1">IFERROR(VLOOKUP(B60,'[2]2017省级重点项目'!$B$3:$O$206,10,0),"")</f>
        <v/>
      </c>
    </row>
    <row r="61" s="1" customFormat="1" ht="88" customHeight="1" spans="1:52">
      <c r="A61" s="11">
        <f>IF(AJ61="","",COUNTA($AJ$7:AJ61))</f>
        <v>54</v>
      </c>
      <c r="B61" s="12" t="s">
        <v>523</v>
      </c>
      <c r="C61" s="12" t="s">
        <v>77</v>
      </c>
      <c r="D61" s="12" t="s">
        <v>57</v>
      </c>
      <c r="E61" s="12" t="s">
        <v>78</v>
      </c>
      <c r="F61" s="12" t="s">
        <v>78</v>
      </c>
      <c r="G61" s="13" t="s">
        <v>293</v>
      </c>
      <c r="H61" s="12" t="s">
        <v>524</v>
      </c>
      <c r="I61" s="12" t="s">
        <v>525</v>
      </c>
      <c r="J61" s="12" t="s">
        <v>526</v>
      </c>
      <c r="K61" s="13" t="s">
        <v>322</v>
      </c>
      <c r="L61" s="21">
        <v>1380258</v>
      </c>
      <c r="M61" s="13">
        <v>552103.2</v>
      </c>
      <c r="N61" s="13"/>
      <c r="O61" s="13">
        <v>828154.8</v>
      </c>
      <c r="P61" s="13"/>
      <c r="Q61" s="13"/>
      <c r="R61" s="13"/>
      <c r="S61" s="13" t="s">
        <v>83</v>
      </c>
      <c r="T61" s="13" t="s">
        <v>35</v>
      </c>
      <c r="U61" s="21">
        <v>795254</v>
      </c>
      <c r="V61" s="12" t="s">
        <v>527</v>
      </c>
      <c r="W61" s="21">
        <v>250000</v>
      </c>
      <c r="X61" s="12" t="s">
        <v>528</v>
      </c>
      <c r="Y61" s="30"/>
      <c r="Z61" s="30"/>
      <c r="AA61" s="12">
        <v>9855</v>
      </c>
      <c r="AB61" s="12">
        <v>9855</v>
      </c>
      <c r="AC61" s="12">
        <v>3675</v>
      </c>
      <c r="AD61" s="12">
        <v>3675</v>
      </c>
      <c r="AE61" s="12">
        <v>60</v>
      </c>
      <c r="AF61" s="12">
        <v>60</v>
      </c>
      <c r="AG61" s="22" t="s">
        <v>529</v>
      </c>
      <c r="AH61" s="12" t="s">
        <v>530</v>
      </c>
      <c r="AI61" s="12" t="s">
        <v>531</v>
      </c>
      <c r="AJ61" s="46" t="s">
        <v>479</v>
      </c>
      <c r="AK61" s="13" t="s">
        <v>480</v>
      </c>
      <c r="AL61" s="24" t="s">
        <v>481</v>
      </c>
      <c r="AM61" s="13" t="s">
        <v>57</v>
      </c>
      <c r="AN61" s="13"/>
      <c r="AO61" s="12" t="s">
        <v>310</v>
      </c>
      <c r="AP61" s="12" t="s">
        <v>78</v>
      </c>
      <c r="AQ61" s="12"/>
      <c r="AR61" s="12"/>
      <c r="AS61" s="12"/>
      <c r="AT61" s="14" t="str">
        <f ca="1">IFERROR(VLOOKUP(B61,'[2]2017省级重点项目'!$B$3:$O$206,6,0),"")</f>
        <v/>
      </c>
      <c r="AU61" s="14" t="str">
        <f ca="1" t="shared" si="7"/>
        <v/>
      </c>
      <c r="AV61" s="14" t="str">
        <f ca="1">IFERROR(VLOOKUP(B61,'[2]2017省级重点项目'!$B$3:$O$206,7,0),"")</f>
        <v/>
      </c>
      <c r="AW61" s="14" t="str">
        <f ca="1" t="shared" si="8"/>
        <v/>
      </c>
      <c r="AX61" s="14" t="str">
        <f ca="1">IFERROR(VLOOKUP(B61,'[2]2017省级重点项目'!$B$3:$O$206,12,0),"")</f>
        <v/>
      </c>
      <c r="AY61" s="14" t="str">
        <f ca="1">IFERROR(VLOOKUP(B61,'[2]2017省级重点项目'!$B$3:$O$206,9,0),"")</f>
        <v/>
      </c>
      <c r="AZ61" s="14" t="str">
        <f ca="1">IFERROR(VLOOKUP(B61,'[2]2017省级重点项目'!$B$3:$O$206,10,0),"")</f>
        <v/>
      </c>
    </row>
    <row r="62" s="1" customFormat="1" ht="117" customHeight="1" spans="1:52">
      <c r="A62" s="11">
        <f>IF(AJ62="","",COUNTA($AJ$7:AJ62))</f>
        <v>55</v>
      </c>
      <c r="B62" s="12" t="s">
        <v>532</v>
      </c>
      <c r="C62" s="12" t="s">
        <v>60</v>
      </c>
      <c r="D62" s="12" t="s">
        <v>57</v>
      </c>
      <c r="E62" s="12" t="s">
        <v>78</v>
      </c>
      <c r="F62" s="12" t="s">
        <v>61</v>
      </c>
      <c r="G62" s="13" t="s">
        <v>293</v>
      </c>
      <c r="H62" s="12" t="s">
        <v>515</v>
      </c>
      <c r="I62" s="12"/>
      <c r="J62" s="12" t="s">
        <v>533</v>
      </c>
      <c r="K62" s="13" t="s">
        <v>82</v>
      </c>
      <c r="L62" s="21">
        <v>600000</v>
      </c>
      <c r="M62" s="13">
        <v>600000</v>
      </c>
      <c r="N62" s="13"/>
      <c r="O62" s="13"/>
      <c r="P62" s="13"/>
      <c r="Q62" s="13"/>
      <c r="R62" s="13"/>
      <c r="S62" s="13" t="s">
        <v>83</v>
      </c>
      <c r="T62" s="13" t="s">
        <v>35</v>
      </c>
      <c r="U62" s="21">
        <v>300000</v>
      </c>
      <c r="V62" s="12" t="s">
        <v>534</v>
      </c>
      <c r="W62" s="21">
        <v>70000</v>
      </c>
      <c r="X62" s="12" t="s">
        <v>535</v>
      </c>
      <c r="Y62" s="30"/>
      <c r="Z62" s="30"/>
      <c r="AA62" s="12"/>
      <c r="AB62" s="12"/>
      <c r="AC62" s="12"/>
      <c r="AD62" s="12"/>
      <c r="AE62" s="12"/>
      <c r="AF62" s="12"/>
      <c r="AG62" s="22" t="s">
        <v>536</v>
      </c>
      <c r="AH62" s="12" t="s">
        <v>537</v>
      </c>
      <c r="AI62" s="12" t="s">
        <v>538</v>
      </c>
      <c r="AJ62" s="46" t="s">
        <v>479</v>
      </c>
      <c r="AK62" s="13" t="s">
        <v>480</v>
      </c>
      <c r="AL62" s="24" t="s">
        <v>481</v>
      </c>
      <c r="AM62" s="13" t="s">
        <v>57</v>
      </c>
      <c r="AN62" s="13"/>
      <c r="AO62" s="12" t="s">
        <v>310</v>
      </c>
      <c r="AP62" s="12" t="s">
        <v>78</v>
      </c>
      <c r="AQ62" s="12"/>
      <c r="AR62" s="12"/>
      <c r="AS62" s="12"/>
      <c r="AT62" s="14" t="str">
        <f ca="1">IFERROR(VLOOKUP(B62,'[2]2017省级重点项目'!$B$3:$O$206,6,0),"")</f>
        <v/>
      </c>
      <c r="AU62" s="14" t="str">
        <f ca="1" t="shared" si="7"/>
        <v/>
      </c>
      <c r="AV62" s="14" t="str">
        <f ca="1">IFERROR(VLOOKUP(B62,'[2]2017省级重点项目'!$B$3:$O$206,7,0),"")</f>
        <v/>
      </c>
      <c r="AW62" s="14" t="str">
        <f ca="1" t="shared" si="8"/>
        <v/>
      </c>
      <c r="AX62" s="14" t="str">
        <f ca="1">IFERROR(VLOOKUP(B62,'[2]2017省级重点项目'!$B$3:$O$206,12,0),"")</f>
        <v/>
      </c>
      <c r="AY62" s="14" t="str">
        <f ca="1">IFERROR(VLOOKUP(B62,'[2]2017省级重点项目'!$B$3:$O$206,9,0),"")</f>
        <v/>
      </c>
      <c r="AZ62" s="14" t="str">
        <f ca="1">IFERROR(VLOOKUP(B62,'[2]2017省级重点项目'!$B$3:$O$206,10,0),"")</f>
        <v/>
      </c>
    </row>
    <row r="63" s="1" customFormat="1" ht="90" customHeight="1" spans="1:52">
      <c r="A63" s="11">
        <f>IF(AJ63="","",COUNTA($AJ$7:AJ63))</f>
        <v>56</v>
      </c>
      <c r="B63" s="12" t="s">
        <v>539</v>
      </c>
      <c r="C63" s="12" t="s">
        <v>78</v>
      </c>
      <c r="D63" s="12" t="s">
        <v>78</v>
      </c>
      <c r="E63" s="12" t="s">
        <v>78</v>
      </c>
      <c r="F63" s="12" t="s">
        <v>78</v>
      </c>
      <c r="G63" s="13" t="s">
        <v>293</v>
      </c>
      <c r="H63" s="12" t="s">
        <v>540</v>
      </c>
      <c r="I63" s="12" t="s">
        <v>496</v>
      </c>
      <c r="J63" s="12" t="s">
        <v>541</v>
      </c>
      <c r="K63" s="13" t="s">
        <v>542</v>
      </c>
      <c r="L63" s="21">
        <v>263350</v>
      </c>
      <c r="M63" s="13">
        <v>109047</v>
      </c>
      <c r="N63" s="13" t="s">
        <v>269</v>
      </c>
      <c r="O63" s="13">
        <v>154352</v>
      </c>
      <c r="P63" s="13" t="s">
        <v>269</v>
      </c>
      <c r="Q63" s="13" t="s">
        <v>269</v>
      </c>
      <c r="R63" s="13" t="s">
        <v>269</v>
      </c>
      <c r="S63" s="13" t="s">
        <v>83</v>
      </c>
      <c r="T63" s="13" t="s">
        <v>35</v>
      </c>
      <c r="U63" s="21">
        <v>41348</v>
      </c>
      <c r="V63" s="12" t="s">
        <v>543</v>
      </c>
      <c r="W63" s="21">
        <v>30000</v>
      </c>
      <c r="X63" s="12" t="s">
        <v>544</v>
      </c>
      <c r="Y63" s="30"/>
      <c r="Z63" s="30"/>
      <c r="AA63" s="12" t="s">
        <v>496</v>
      </c>
      <c r="AB63" s="12" t="s">
        <v>496</v>
      </c>
      <c r="AC63" s="12" t="s">
        <v>269</v>
      </c>
      <c r="AD63" s="12" t="s">
        <v>269</v>
      </c>
      <c r="AE63" s="12" t="s">
        <v>269</v>
      </c>
      <c r="AF63" s="12" t="s">
        <v>269</v>
      </c>
      <c r="AG63" s="22" t="s">
        <v>545</v>
      </c>
      <c r="AH63" s="12" t="s">
        <v>546</v>
      </c>
      <c r="AI63" s="12" t="s">
        <v>547</v>
      </c>
      <c r="AJ63" s="46" t="s">
        <v>548</v>
      </c>
      <c r="AK63" s="13" t="s">
        <v>549</v>
      </c>
      <c r="AL63" s="17" t="s">
        <v>550</v>
      </c>
      <c r="AM63" s="13" t="s">
        <v>57</v>
      </c>
      <c r="AN63" s="13"/>
      <c r="AO63" s="12" t="s">
        <v>551</v>
      </c>
      <c r="AP63" s="12" t="s">
        <v>78</v>
      </c>
      <c r="AQ63" s="12" t="s">
        <v>78</v>
      </c>
      <c r="AR63" s="12"/>
      <c r="AS63" s="12"/>
      <c r="AT63" s="12">
        <f ca="1">IFERROR(VLOOKUP(B63,'[2]2017省级重点项目'!$B$3:$O$206,6,0),"")</f>
        <v>3677800</v>
      </c>
      <c r="AU63" s="12">
        <f ca="1" t="shared" si="7"/>
        <v>-3414450</v>
      </c>
      <c r="AV63" s="12">
        <f ca="1">IFERROR(VLOOKUP(B63,'[2]2017省级重点项目'!$B$3:$O$206,7,0),"")</f>
        <v>30000</v>
      </c>
      <c r="AW63" s="12">
        <f ca="1" t="shared" si="8"/>
        <v>0</v>
      </c>
      <c r="AX63" s="12" t="str">
        <f ca="1">IFERROR(VLOOKUP(B63,'[2]2017省级重点项目'!$B$3:$O$206,12,0),"")</f>
        <v>地铁公司</v>
      </c>
      <c r="AY63" s="12" t="str">
        <f ca="1">IFERROR(VLOOKUP(B63,'[2]2017省级重点项目'!$B$3:$O$206,9,0),"")</f>
        <v>无</v>
      </c>
      <c r="AZ63" s="12">
        <f ca="1">IFERROR(VLOOKUP(B63,'[2]2017省级重点项目'!$B$3:$O$206,10,0),"")</f>
        <v>1</v>
      </c>
    </row>
    <row r="64" s="1" customFormat="1" ht="70" customHeight="1" spans="1:52">
      <c r="A64" s="11">
        <f>IF(AJ64="","",COUNTA($AJ$7:AJ64))</f>
        <v>57</v>
      </c>
      <c r="B64" s="12" t="s">
        <v>552</v>
      </c>
      <c r="C64" s="12" t="s">
        <v>78</v>
      </c>
      <c r="D64" s="12" t="s">
        <v>78</v>
      </c>
      <c r="E64" s="12" t="s">
        <v>78</v>
      </c>
      <c r="F64" s="12" t="s">
        <v>496</v>
      </c>
      <c r="G64" s="13" t="s">
        <v>293</v>
      </c>
      <c r="H64" s="12" t="s">
        <v>540</v>
      </c>
      <c r="I64" s="12" t="s">
        <v>496</v>
      </c>
      <c r="J64" s="12" t="s">
        <v>553</v>
      </c>
      <c r="K64" s="13" t="s">
        <v>322</v>
      </c>
      <c r="L64" s="21">
        <v>1962160</v>
      </c>
      <c r="M64" s="13">
        <v>945800</v>
      </c>
      <c r="N64" s="13" t="s">
        <v>269</v>
      </c>
      <c r="O64" s="13" t="s">
        <v>554</v>
      </c>
      <c r="P64" s="13" t="s">
        <v>269</v>
      </c>
      <c r="Q64" s="13" t="s">
        <v>269</v>
      </c>
      <c r="R64" s="13" t="s">
        <v>269</v>
      </c>
      <c r="S64" s="13" t="s">
        <v>83</v>
      </c>
      <c r="T64" s="13" t="s">
        <v>35</v>
      </c>
      <c r="U64" s="21">
        <v>484703</v>
      </c>
      <c r="V64" s="12" t="s">
        <v>555</v>
      </c>
      <c r="W64" s="21">
        <v>350000</v>
      </c>
      <c r="X64" s="12" t="s">
        <v>556</v>
      </c>
      <c r="Y64" s="30"/>
      <c r="Z64" s="30"/>
      <c r="AA64" s="12">
        <v>684.6</v>
      </c>
      <c r="AB64" s="12"/>
      <c r="AC64" s="12" t="s">
        <v>269</v>
      </c>
      <c r="AD64" s="12" t="s">
        <v>269</v>
      </c>
      <c r="AE64" s="12" t="s">
        <v>269</v>
      </c>
      <c r="AF64" s="12" t="s">
        <v>269</v>
      </c>
      <c r="AG64" s="22" t="s">
        <v>545</v>
      </c>
      <c r="AH64" s="12" t="s">
        <v>546</v>
      </c>
      <c r="AI64" s="12" t="s">
        <v>547</v>
      </c>
      <c r="AJ64" s="46" t="s">
        <v>548</v>
      </c>
      <c r="AK64" s="13" t="s">
        <v>549</v>
      </c>
      <c r="AL64" s="17" t="s">
        <v>550</v>
      </c>
      <c r="AM64" s="13" t="s">
        <v>57</v>
      </c>
      <c r="AN64" s="13"/>
      <c r="AO64" s="12" t="s">
        <v>551</v>
      </c>
      <c r="AP64" s="12" t="s">
        <v>78</v>
      </c>
      <c r="AQ64" s="12" t="s">
        <v>78</v>
      </c>
      <c r="AR64" s="12"/>
      <c r="AS64" s="12"/>
      <c r="AT64" s="12">
        <f ca="1">IFERROR(VLOOKUP(B64,'[2]2017省级重点项目'!$B$3:$O$206,6,0),"")</f>
        <v>1962200</v>
      </c>
      <c r="AU64" s="12">
        <f ca="1" t="shared" si="7"/>
        <v>-40</v>
      </c>
      <c r="AV64" s="12">
        <f ca="1">IFERROR(VLOOKUP(B64,'[2]2017省级重点项目'!$B$3:$O$206,7,0),"")</f>
        <v>350000</v>
      </c>
      <c r="AW64" s="12">
        <f ca="1" t="shared" si="8"/>
        <v>0</v>
      </c>
      <c r="AX64" s="12" t="str">
        <f ca="1">IFERROR(VLOOKUP(B64,'[2]2017省级重点项目'!$B$3:$O$206,12,0),"")</f>
        <v>地铁公司</v>
      </c>
      <c r="AY64" s="12" t="str">
        <f ca="1">IFERROR(VLOOKUP(B64,'[2]2017省级重点项目'!$B$3:$O$206,9,0),"")</f>
        <v>无</v>
      </c>
      <c r="AZ64" s="12" t="str">
        <f ca="1">IFERROR(VLOOKUP(B64,'[2]2017省级重点项目'!$B$3:$O$206,10,0),"")</f>
        <v>无</v>
      </c>
    </row>
    <row r="65" s="1" customFormat="1" ht="78" customHeight="1" spans="1:52">
      <c r="A65" s="11">
        <f>IF(AJ65="","",COUNTA($AJ$7:AJ65))</f>
        <v>58</v>
      </c>
      <c r="B65" s="12" t="s">
        <v>557</v>
      </c>
      <c r="C65" s="12" t="s">
        <v>78</v>
      </c>
      <c r="D65" s="12" t="s">
        <v>78</v>
      </c>
      <c r="E65" s="12" t="s">
        <v>78</v>
      </c>
      <c r="F65" s="12" t="s">
        <v>78</v>
      </c>
      <c r="G65" s="13" t="s">
        <v>293</v>
      </c>
      <c r="H65" s="12" t="s">
        <v>540</v>
      </c>
      <c r="I65" s="12" t="s">
        <v>496</v>
      </c>
      <c r="J65" s="12" t="s">
        <v>558</v>
      </c>
      <c r="K65" s="13" t="s">
        <v>161</v>
      </c>
      <c r="L65" s="21">
        <v>2751000</v>
      </c>
      <c r="M65" s="13">
        <v>1100400</v>
      </c>
      <c r="N65" s="13" t="s">
        <v>269</v>
      </c>
      <c r="O65" s="13">
        <v>1650600</v>
      </c>
      <c r="P65" s="13" t="s">
        <v>269</v>
      </c>
      <c r="Q65" s="13" t="s">
        <v>269</v>
      </c>
      <c r="R65" s="13" t="s">
        <v>269</v>
      </c>
      <c r="S65" s="13" t="s">
        <v>83</v>
      </c>
      <c r="T65" s="13" t="s">
        <v>35</v>
      </c>
      <c r="U65" s="21">
        <v>22556</v>
      </c>
      <c r="V65" s="12" t="s">
        <v>559</v>
      </c>
      <c r="W65" s="21">
        <v>130000</v>
      </c>
      <c r="X65" s="12" t="s">
        <v>560</v>
      </c>
      <c r="Y65" s="30"/>
      <c r="Z65" s="30"/>
      <c r="AA65" s="12">
        <v>694.2</v>
      </c>
      <c r="AB65" s="12"/>
      <c r="AC65" s="12" t="s">
        <v>269</v>
      </c>
      <c r="AD65" s="12" t="s">
        <v>269</v>
      </c>
      <c r="AE65" s="12" t="s">
        <v>269</v>
      </c>
      <c r="AF65" s="12" t="s">
        <v>269</v>
      </c>
      <c r="AG65" s="22" t="s">
        <v>545</v>
      </c>
      <c r="AH65" s="12" t="s">
        <v>546</v>
      </c>
      <c r="AI65" s="12" t="s">
        <v>547</v>
      </c>
      <c r="AJ65" s="46" t="s">
        <v>548</v>
      </c>
      <c r="AK65" s="13" t="s">
        <v>549</v>
      </c>
      <c r="AL65" s="17" t="s">
        <v>550</v>
      </c>
      <c r="AM65" s="13" t="s">
        <v>57</v>
      </c>
      <c r="AN65" s="13"/>
      <c r="AO65" s="12" t="s">
        <v>551</v>
      </c>
      <c r="AP65" s="12" t="s">
        <v>78</v>
      </c>
      <c r="AQ65" s="12" t="s">
        <v>78</v>
      </c>
      <c r="AR65" s="12"/>
      <c r="AS65" s="12"/>
      <c r="AT65" s="12">
        <f ca="1">IFERROR(VLOOKUP(B65,'[2]2017省级重点项目'!$B$3:$O$206,6,0),"")</f>
        <v>2751000</v>
      </c>
      <c r="AU65" s="12">
        <f ca="1" t="shared" si="7"/>
        <v>0</v>
      </c>
      <c r="AV65" s="12">
        <f ca="1">IFERROR(VLOOKUP(B65,'[2]2017省级重点项目'!$B$3:$O$206,7,0),"")</f>
        <v>130000</v>
      </c>
      <c r="AW65" s="12">
        <f ca="1" t="shared" si="8"/>
        <v>0</v>
      </c>
      <c r="AX65" s="12" t="str">
        <f ca="1">IFERROR(VLOOKUP(B65,'[2]2017省级重点项目'!$B$3:$O$206,12,0),"")</f>
        <v>地铁公司</v>
      </c>
      <c r="AY65" s="12" t="str">
        <f ca="1">IFERROR(VLOOKUP(B65,'[2]2017省级重点项目'!$B$3:$O$206,9,0),"")</f>
        <v>无</v>
      </c>
      <c r="AZ65" s="12" t="str">
        <f ca="1">IFERROR(VLOOKUP(B65,'[2]2017省级重点项目'!$B$3:$O$206,10,0),"")</f>
        <v>无</v>
      </c>
    </row>
    <row r="66" s="1" customFormat="1" ht="63" customHeight="1" spans="1:52">
      <c r="A66" s="11">
        <f>IF(AJ66="","",COUNTA($AJ$7:AJ66))</f>
        <v>59</v>
      </c>
      <c r="B66" s="14" t="s">
        <v>561</v>
      </c>
      <c r="C66" s="14" t="s">
        <v>57</v>
      </c>
      <c r="D66" s="14" t="s">
        <v>57</v>
      </c>
      <c r="E66" s="14" t="s">
        <v>78</v>
      </c>
      <c r="F66" s="14" t="s">
        <v>78</v>
      </c>
      <c r="G66" s="11" t="s">
        <v>293</v>
      </c>
      <c r="H66" s="14" t="s">
        <v>562</v>
      </c>
      <c r="I66" s="14"/>
      <c r="J66" s="14" t="s">
        <v>563</v>
      </c>
      <c r="K66" s="11" t="s">
        <v>564</v>
      </c>
      <c r="L66" s="20">
        <v>1091300</v>
      </c>
      <c r="M66" s="11" t="s">
        <v>565</v>
      </c>
      <c r="N66" s="11"/>
      <c r="O66" s="11"/>
      <c r="P66" s="11"/>
      <c r="Q66" s="11"/>
      <c r="R66" s="11"/>
      <c r="S66" s="11" t="s">
        <v>566</v>
      </c>
      <c r="T66" s="11" t="s">
        <v>221</v>
      </c>
      <c r="U66" s="20">
        <v>590000</v>
      </c>
      <c r="V66" s="14" t="s">
        <v>567</v>
      </c>
      <c r="W66" s="20">
        <v>180000</v>
      </c>
      <c r="X66" s="14" t="s">
        <v>568</v>
      </c>
      <c r="Y66" s="29"/>
      <c r="Z66" s="29"/>
      <c r="AA66" s="14"/>
      <c r="AB66" s="14"/>
      <c r="AC66" s="14"/>
      <c r="AD66" s="14"/>
      <c r="AE66" s="14"/>
      <c r="AF66" s="14"/>
      <c r="AG66" s="47" t="s">
        <v>569</v>
      </c>
      <c r="AH66" s="14" t="s">
        <v>570</v>
      </c>
      <c r="AI66" s="14" t="s">
        <v>571</v>
      </c>
      <c r="AJ66" s="45" t="s">
        <v>551</v>
      </c>
      <c r="AK66" s="11" t="s">
        <v>572</v>
      </c>
      <c r="AL66" s="24" t="s">
        <v>481</v>
      </c>
      <c r="AM66" s="11" t="s">
        <v>57</v>
      </c>
      <c r="AN66" s="11"/>
      <c r="AO66" s="12" t="s">
        <v>551</v>
      </c>
      <c r="AP66" s="14"/>
      <c r="AQ66" s="14"/>
      <c r="AR66" s="14"/>
      <c r="AS66" s="14" t="s">
        <v>78</v>
      </c>
      <c r="AT66" s="14" t="str">
        <f ca="1">IFERROR(VLOOKUP(B66,'[2]2017省级重点项目'!$B$3:$O$206,6,0),"")</f>
        <v/>
      </c>
      <c r="AU66" s="14" t="str">
        <f ca="1" t="shared" si="7"/>
        <v/>
      </c>
      <c r="AV66" s="14" t="str">
        <f ca="1">IFERROR(VLOOKUP(B66,'[2]2017省级重点项目'!$B$3:$O$206,7,0),"")</f>
        <v/>
      </c>
      <c r="AW66" s="14" t="str">
        <f ca="1" t="shared" si="8"/>
        <v/>
      </c>
      <c r="AX66" s="14" t="str">
        <f ca="1">IFERROR(VLOOKUP(B66,'[2]2017省级重点项目'!$B$3:$O$206,12,0),"")</f>
        <v/>
      </c>
      <c r="AY66" s="14" t="str">
        <f ca="1">IFERROR(VLOOKUP(B66,'[2]2017省级重点项目'!$B$3:$O$206,9,0),"")</f>
        <v/>
      </c>
      <c r="AZ66" s="14" t="str">
        <f ca="1">IFERROR(VLOOKUP(B66,'[2]2017省级重点项目'!$B$3:$O$206,10,0),"")</f>
        <v/>
      </c>
    </row>
    <row r="67" s="1" customFormat="1" ht="127" customHeight="1" spans="1:52">
      <c r="A67" s="11">
        <f>IF(AJ67="","",COUNTA($AJ$7:AJ67))</f>
        <v>60</v>
      </c>
      <c r="B67" s="14" t="s">
        <v>573</v>
      </c>
      <c r="C67" s="14" t="s">
        <v>78</v>
      </c>
      <c r="D67" s="14" t="s">
        <v>78</v>
      </c>
      <c r="E67" s="14" t="s">
        <v>78</v>
      </c>
      <c r="F67" s="14" t="s">
        <v>61</v>
      </c>
      <c r="G67" s="11" t="s">
        <v>293</v>
      </c>
      <c r="H67" s="14" t="s">
        <v>540</v>
      </c>
      <c r="I67" s="14" t="s">
        <v>335</v>
      </c>
      <c r="J67" s="14" t="s">
        <v>574</v>
      </c>
      <c r="K67" s="11" t="s">
        <v>575</v>
      </c>
      <c r="L67" s="20">
        <v>1800000</v>
      </c>
      <c r="M67" s="11"/>
      <c r="N67" s="11">
        <v>720000</v>
      </c>
      <c r="O67" s="11">
        <v>1080000</v>
      </c>
      <c r="P67" s="11"/>
      <c r="Q67" s="11"/>
      <c r="R67" s="11"/>
      <c r="S67" s="11" t="s">
        <v>576</v>
      </c>
      <c r="T67" s="11" t="s">
        <v>61</v>
      </c>
      <c r="U67" s="20">
        <v>18700</v>
      </c>
      <c r="V67" s="14" t="s">
        <v>577</v>
      </c>
      <c r="W67" s="20">
        <v>18000</v>
      </c>
      <c r="X67" s="14" t="s">
        <v>578</v>
      </c>
      <c r="Y67" s="29"/>
      <c r="Z67" s="29"/>
      <c r="AA67" s="14" t="s">
        <v>579</v>
      </c>
      <c r="AB67" s="14"/>
      <c r="AC67" s="14"/>
      <c r="AD67" s="14"/>
      <c r="AE67" s="14" t="s">
        <v>580</v>
      </c>
      <c r="AF67" s="14"/>
      <c r="AG67" s="47" t="s">
        <v>581</v>
      </c>
      <c r="AH67" s="14" t="s">
        <v>582</v>
      </c>
      <c r="AI67" s="14" t="s">
        <v>583</v>
      </c>
      <c r="AJ67" s="45" t="s">
        <v>584</v>
      </c>
      <c r="AK67" s="11" t="s">
        <v>585</v>
      </c>
      <c r="AL67" s="24" t="s">
        <v>481</v>
      </c>
      <c r="AM67" s="11" t="s">
        <v>57</v>
      </c>
      <c r="AN67" s="11"/>
      <c r="AO67" s="12" t="s">
        <v>586</v>
      </c>
      <c r="AP67" s="14" t="s">
        <v>78</v>
      </c>
      <c r="AQ67" s="14" t="s">
        <v>78</v>
      </c>
      <c r="AR67" s="14"/>
      <c r="AS67" s="14"/>
      <c r="AT67" s="14">
        <f ca="1">IFERROR(VLOOKUP(B67,'[2]2017省级重点项目'!$B$3:$O$206,6,0),"")</f>
        <v>1800000</v>
      </c>
      <c r="AU67" s="14">
        <f ca="1" t="shared" si="7"/>
        <v>0</v>
      </c>
      <c r="AV67" s="14">
        <f ca="1">IFERROR(VLOOKUP(B67,'[2]2017省级重点项目'!$B$3:$O$206,7,0),"")</f>
        <v>18000</v>
      </c>
      <c r="AW67" s="14">
        <f ca="1" t="shared" si="8"/>
        <v>0</v>
      </c>
      <c r="AX67" s="14" t="str">
        <f ca="1">IFERROR(VLOOKUP(B67,'[2]2017省级重点项目'!$B$3:$O$206,12,0),"")</f>
        <v>元翔公司</v>
      </c>
      <c r="AY67" s="14" t="str">
        <f ca="1">IFERROR(VLOOKUP(B67,'[2]2017省级重点项目'!$B$3:$O$206,9,0),"")</f>
        <v>无</v>
      </c>
      <c r="AZ67" s="14" t="str">
        <f ca="1">IFERROR(VLOOKUP(B67,'[2]2017省级重点项目'!$B$3:$O$206,10,0),"")</f>
        <v>无</v>
      </c>
    </row>
    <row r="68" s="1" customFormat="1" ht="21" customHeight="1" spans="1:53">
      <c r="A68" s="11"/>
      <c r="B68" s="11" t="s">
        <v>587</v>
      </c>
      <c r="C68" s="11"/>
      <c r="D68" s="11"/>
      <c r="E68" s="11"/>
      <c r="F68" s="11"/>
      <c r="G68" s="11"/>
      <c r="H68" s="11"/>
      <c r="I68" s="11"/>
      <c r="J68" s="11">
        <f ca="1">COUNTIFS(AM:AM,"在建",G:G,B68)</f>
        <v>14</v>
      </c>
      <c r="K68" s="11" t="s">
        <v>56</v>
      </c>
      <c r="L68" s="20">
        <f ca="1">SUMIFS(L:L,AM:AM,"在建",G:G,B68)</f>
        <v>11967435</v>
      </c>
      <c r="M68" s="11"/>
      <c r="N68" s="11"/>
      <c r="O68" s="11"/>
      <c r="P68" s="11"/>
      <c r="Q68" s="11"/>
      <c r="R68" s="11"/>
      <c r="S68" s="11"/>
      <c r="T68" s="11"/>
      <c r="U68" s="20">
        <f ca="1">SUMIFS(U:U,AM:AM,"在建",G:G,B68)</f>
        <v>7327690</v>
      </c>
      <c r="V68" s="11"/>
      <c r="W68" s="20">
        <f ca="1">SUMIFS(W:W,AM:AM,"在建",G:G,B68)</f>
        <v>1479478</v>
      </c>
      <c r="X68" s="11"/>
      <c r="Y68" s="29"/>
      <c r="Z68" s="29"/>
      <c r="AA68" s="11"/>
      <c r="AB68" s="11"/>
      <c r="AC68" s="11"/>
      <c r="AD68" s="11"/>
      <c r="AE68" s="11"/>
      <c r="AF68" s="11"/>
      <c r="AG68" s="43"/>
      <c r="AH68" s="44"/>
      <c r="AI68" s="44"/>
      <c r="AJ68" s="45"/>
      <c r="AK68" s="44"/>
      <c r="AL68" s="44"/>
      <c r="AM68" s="11"/>
      <c r="AN68" s="11"/>
      <c r="AO68" s="13"/>
      <c r="AP68" s="11"/>
      <c r="AQ68" s="11"/>
      <c r="AR68" s="14"/>
      <c r="AS68" s="11"/>
      <c r="AT68" s="11"/>
      <c r="AU68" s="11"/>
      <c r="AV68" s="11"/>
      <c r="AW68" s="11"/>
      <c r="AX68" s="11"/>
      <c r="AY68" s="11"/>
      <c r="AZ68" s="11"/>
      <c r="BA68" s="79"/>
    </row>
    <row r="69" s="1" customFormat="1" ht="69" customHeight="1" spans="1:52">
      <c r="A69" s="11">
        <f>IF(AJ69="","",COUNTA($AJ$7:AJ69))</f>
        <v>61</v>
      </c>
      <c r="B69" s="12" t="s">
        <v>588</v>
      </c>
      <c r="C69" s="12" t="s">
        <v>589</v>
      </c>
      <c r="D69" s="12" t="s">
        <v>61</v>
      </c>
      <c r="E69" s="12" t="s">
        <v>61</v>
      </c>
      <c r="F69" s="12" t="s">
        <v>78</v>
      </c>
      <c r="G69" s="13" t="s">
        <v>587</v>
      </c>
      <c r="H69" s="12" t="s">
        <v>590</v>
      </c>
      <c r="I69" s="12" t="s">
        <v>591</v>
      </c>
      <c r="J69" s="12" t="s">
        <v>592</v>
      </c>
      <c r="K69" s="13" t="s">
        <v>82</v>
      </c>
      <c r="L69" s="21">
        <v>47658</v>
      </c>
      <c r="M69" s="13">
        <v>0</v>
      </c>
      <c r="N69" s="13">
        <v>47658</v>
      </c>
      <c r="O69" s="13">
        <v>0</v>
      </c>
      <c r="P69" s="13">
        <v>0</v>
      </c>
      <c r="Q69" s="13">
        <v>0</v>
      </c>
      <c r="R69" s="13">
        <v>0</v>
      </c>
      <c r="S69" s="13" t="s">
        <v>593</v>
      </c>
      <c r="T69" s="13" t="s">
        <v>594</v>
      </c>
      <c r="U69" s="21">
        <v>19000</v>
      </c>
      <c r="V69" s="12" t="s">
        <v>595</v>
      </c>
      <c r="W69" s="21">
        <v>27700</v>
      </c>
      <c r="X69" s="12" t="s">
        <v>596</v>
      </c>
      <c r="Y69" s="30"/>
      <c r="Z69" s="30"/>
      <c r="AA69" s="12" t="s">
        <v>269</v>
      </c>
      <c r="AB69" s="12" t="s">
        <v>269</v>
      </c>
      <c r="AC69" s="12" t="s">
        <v>269</v>
      </c>
      <c r="AD69" s="12" t="s">
        <v>269</v>
      </c>
      <c r="AE69" s="12" t="s">
        <v>269</v>
      </c>
      <c r="AF69" s="12" t="s">
        <v>269</v>
      </c>
      <c r="AG69" s="22" t="s">
        <v>597</v>
      </c>
      <c r="AH69" s="12" t="s">
        <v>598</v>
      </c>
      <c r="AI69" s="12" t="s">
        <v>599</v>
      </c>
      <c r="AJ69" s="46" t="s">
        <v>600</v>
      </c>
      <c r="AK69" s="13" t="s">
        <v>601</v>
      </c>
      <c r="AL69" s="24" t="s">
        <v>602</v>
      </c>
      <c r="AM69" s="13" t="s">
        <v>57</v>
      </c>
      <c r="AN69" s="13"/>
      <c r="AO69" s="12" t="s">
        <v>310</v>
      </c>
      <c r="AP69" s="12" t="s">
        <v>78</v>
      </c>
      <c r="AQ69" s="12"/>
      <c r="AR69" s="12"/>
      <c r="AS69" s="12"/>
      <c r="AT69" s="14" t="str">
        <f ca="1">IFERROR(VLOOKUP(B69,'[2]2017省级重点项目'!$B$3:$O$206,6,0),"")</f>
        <v/>
      </c>
      <c r="AU69" s="14" t="str">
        <f ca="1" t="shared" ref="AU69:AU80" si="9">IFERROR(L69-AT69,"")</f>
        <v/>
      </c>
      <c r="AV69" s="14" t="str">
        <f ca="1">IFERROR(VLOOKUP(B69,'[2]2017省级重点项目'!$B$3:$O$206,7,0),"")</f>
        <v/>
      </c>
      <c r="AW69" s="14" t="str">
        <f ca="1" t="shared" ref="AW69:AW80" si="10">IFERROR(W69-AV69,"")</f>
        <v/>
      </c>
      <c r="AX69" s="14" t="str">
        <f ca="1">IFERROR(VLOOKUP(B69,'[2]2017省级重点项目'!$B$3:$O$206,12,0),"")</f>
        <v/>
      </c>
      <c r="AY69" s="14" t="str">
        <f ca="1">IFERROR(VLOOKUP(B69,'[2]2017省级重点项目'!$B$3:$O$206,9,0),"")</f>
        <v/>
      </c>
      <c r="AZ69" s="14" t="str">
        <f ca="1">IFERROR(VLOOKUP(B69,'[2]2017省级重点项目'!$B$3:$O$206,10,0),"")</f>
        <v/>
      </c>
    </row>
    <row r="70" s="1" customFormat="1" ht="48" customHeight="1" spans="1:52">
      <c r="A70" s="11">
        <f>IF(AJ70="","",COUNTA($AJ$7:AJ70))</f>
        <v>62</v>
      </c>
      <c r="B70" s="15" t="s">
        <v>603</v>
      </c>
      <c r="C70" s="17"/>
      <c r="D70" s="17"/>
      <c r="E70" s="17"/>
      <c r="F70" s="17" t="s">
        <v>78</v>
      </c>
      <c r="G70" s="13" t="s">
        <v>587</v>
      </c>
      <c r="H70" s="15" t="s">
        <v>79</v>
      </c>
      <c r="I70" s="15" t="s">
        <v>604</v>
      </c>
      <c r="J70" s="15" t="s">
        <v>605</v>
      </c>
      <c r="K70" s="17" t="s">
        <v>100</v>
      </c>
      <c r="L70" s="21">
        <v>10000</v>
      </c>
      <c r="M70" s="17">
        <v>10000</v>
      </c>
      <c r="N70" s="17"/>
      <c r="O70" s="17"/>
      <c r="P70" s="17"/>
      <c r="Q70" s="17"/>
      <c r="R70" s="17"/>
      <c r="S70" s="13" t="s">
        <v>83</v>
      </c>
      <c r="T70" s="13" t="s">
        <v>35</v>
      </c>
      <c r="U70" s="21">
        <v>5000</v>
      </c>
      <c r="V70" s="15" t="s">
        <v>606</v>
      </c>
      <c r="W70" s="21">
        <v>5000</v>
      </c>
      <c r="X70" s="15" t="s">
        <v>287</v>
      </c>
      <c r="Y70" s="30"/>
      <c r="Z70" s="30">
        <v>12</v>
      </c>
      <c r="AA70" s="17"/>
      <c r="AB70" s="17"/>
      <c r="AC70" s="17"/>
      <c r="AD70" s="17"/>
      <c r="AE70" s="17"/>
      <c r="AF70" s="17"/>
      <c r="AG70" s="48" t="s">
        <v>607</v>
      </c>
      <c r="AH70" s="15"/>
      <c r="AI70" s="15" t="s">
        <v>608</v>
      </c>
      <c r="AJ70" s="45" t="s">
        <v>79</v>
      </c>
      <c r="AK70" s="11" t="s">
        <v>89</v>
      </c>
      <c r="AL70" s="24" t="s">
        <v>609</v>
      </c>
      <c r="AM70" s="11" t="s">
        <v>57</v>
      </c>
      <c r="AN70" s="2"/>
      <c r="AO70" s="7"/>
      <c r="AP70" s="1"/>
      <c r="AQ70" s="1"/>
      <c r="AR70" s="1"/>
      <c r="AS70" s="1"/>
      <c r="AT70" s="14" t="str">
        <f ca="1">IFERROR(VLOOKUP(B70,'[2]2017省级重点项目'!$B$3:$O$206,6,0),"")</f>
        <v/>
      </c>
      <c r="AU70" s="14" t="str">
        <f ca="1" t="shared" si="9"/>
        <v/>
      </c>
      <c r="AV70" s="14" t="str">
        <f ca="1">IFERROR(VLOOKUP(B70,'[2]2017省级重点项目'!$B$3:$O$206,7,0),"")</f>
        <v/>
      </c>
      <c r="AW70" s="14" t="str">
        <f ca="1" t="shared" si="10"/>
        <v/>
      </c>
      <c r="AX70" s="14" t="str">
        <f ca="1">IFERROR(VLOOKUP(B70,'[2]2017省级重点项目'!$B$3:$O$206,12,0),"")</f>
        <v/>
      </c>
      <c r="AY70" s="14" t="str">
        <f ca="1">IFERROR(VLOOKUP(B70,'[2]2017省级重点项目'!$B$3:$O$206,9,0),"")</f>
        <v/>
      </c>
      <c r="AZ70" s="14" t="str">
        <f ca="1">IFERROR(VLOOKUP(B70,'[2]2017省级重点项目'!$B$3:$O$206,10,0),"")</f>
        <v/>
      </c>
    </row>
    <row r="71" s="1" customFormat="1" ht="72" customHeight="1" spans="1:52">
      <c r="A71" s="11">
        <f>IF(AJ71="","",COUNTA($AJ$7:AJ71))</f>
        <v>63</v>
      </c>
      <c r="B71" s="12" t="s">
        <v>610</v>
      </c>
      <c r="C71" s="13" t="s">
        <v>117</v>
      </c>
      <c r="D71" s="13" t="s">
        <v>117</v>
      </c>
      <c r="E71" s="13" t="s">
        <v>78</v>
      </c>
      <c r="F71" s="13" t="s">
        <v>78</v>
      </c>
      <c r="G71" s="13" t="s">
        <v>587</v>
      </c>
      <c r="H71" s="13" t="s">
        <v>97</v>
      </c>
      <c r="I71" s="13" t="s">
        <v>97</v>
      </c>
      <c r="J71" s="12" t="s">
        <v>611</v>
      </c>
      <c r="K71" s="13" t="s">
        <v>122</v>
      </c>
      <c r="L71" s="21">
        <v>57187</v>
      </c>
      <c r="M71" s="13">
        <v>0</v>
      </c>
      <c r="N71" s="13">
        <v>11437</v>
      </c>
      <c r="O71" s="13">
        <v>45750</v>
      </c>
      <c r="P71" s="13" t="s">
        <v>612</v>
      </c>
      <c r="Q71" s="13" t="s">
        <v>300</v>
      </c>
      <c r="R71" s="13" t="s">
        <v>300</v>
      </c>
      <c r="S71" s="13" t="s">
        <v>613</v>
      </c>
      <c r="T71" s="13" t="s">
        <v>614</v>
      </c>
      <c r="U71" s="21">
        <v>5000</v>
      </c>
      <c r="V71" s="12" t="s">
        <v>615</v>
      </c>
      <c r="W71" s="21">
        <v>20000</v>
      </c>
      <c r="X71" s="12" t="s">
        <v>616</v>
      </c>
      <c r="Y71" s="30"/>
      <c r="Z71" s="32" t="s">
        <v>617</v>
      </c>
      <c r="AA71" s="13">
        <v>50</v>
      </c>
      <c r="AB71" s="13">
        <v>50</v>
      </c>
      <c r="AC71" s="13">
        <v>30</v>
      </c>
      <c r="AD71" s="13">
        <v>30</v>
      </c>
      <c r="AE71" s="13">
        <v>0</v>
      </c>
      <c r="AF71" s="13">
        <v>0</v>
      </c>
      <c r="AG71" s="22" t="s">
        <v>618</v>
      </c>
      <c r="AH71" s="13" t="s">
        <v>619</v>
      </c>
      <c r="AI71" s="13" t="s">
        <v>619</v>
      </c>
      <c r="AJ71" s="46" t="s">
        <v>97</v>
      </c>
      <c r="AK71" s="13" t="s">
        <v>108</v>
      </c>
      <c r="AL71" s="13" t="s">
        <v>309</v>
      </c>
      <c r="AM71" s="13" t="s">
        <v>57</v>
      </c>
      <c r="AN71" s="13"/>
      <c r="AO71" s="13" t="s">
        <v>310</v>
      </c>
      <c r="AP71" s="13" t="s">
        <v>78</v>
      </c>
      <c r="AQ71" s="13"/>
      <c r="AR71" s="13" t="s">
        <v>78</v>
      </c>
      <c r="AS71" s="13"/>
      <c r="AT71" s="14" t="str">
        <f ca="1">IFERROR(VLOOKUP(B71,'[2]2017省级重点项目'!$B$3:$O$206,6,0),"")</f>
        <v/>
      </c>
      <c r="AU71" s="14" t="str">
        <f ca="1" t="shared" si="9"/>
        <v/>
      </c>
      <c r="AV71" s="14" t="str">
        <f ca="1">IFERROR(VLOOKUP(B71,'[2]2017省级重点项目'!$B$3:$O$206,7,0),"")</f>
        <v/>
      </c>
      <c r="AW71" s="14" t="str">
        <f ca="1" t="shared" si="10"/>
        <v/>
      </c>
      <c r="AX71" s="14" t="str">
        <f ca="1">IFERROR(VLOOKUP(B71,'[2]2017省级重点项目'!$B$3:$O$206,12,0),"")</f>
        <v/>
      </c>
      <c r="AY71" s="14" t="str">
        <f ca="1">IFERROR(VLOOKUP(B71,'[2]2017省级重点项目'!$B$3:$O$206,9,0),"")</f>
        <v/>
      </c>
      <c r="AZ71" s="14" t="str">
        <f ca="1">IFERROR(VLOOKUP(B71,'[2]2017省级重点项目'!$B$3:$O$206,10,0),"")</f>
        <v/>
      </c>
    </row>
    <row r="72" s="1" customFormat="1" ht="70" customHeight="1" spans="1:52">
      <c r="A72" s="11">
        <f>IF(AJ72="","",COUNTA($AJ$7:AJ72))</f>
        <v>64</v>
      </c>
      <c r="B72" s="12" t="s">
        <v>620</v>
      </c>
      <c r="C72" s="13" t="s">
        <v>117</v>
      </c>
      <c r="D72" s="13" t="s">
        <v>117</v>
      </c>
      <c r="E72" s="13" t="s">
        <v>78</v>
      </c>
      <c r="F72" s="13" t="s">
        <v>78</v>
      </c>
      <c r="G72" s="13" t="s">
        <v>587</v>
      </c>
      <c r="H72" s="13" t="s">
        <v>97</v>
      </c>
      <c r="I72" s="13" t="s">
        <v>97</v>
      </c>
      <c r="J72" s="12" t="s">
        <v>621</v>
      </c>
      <c r="K72" s="13" t="s">
        <v>122</v>
      </c>
      <c r="L72" s="21">
        <v>49890</v>
      </c>
      <c r="M72" s="13">
        <v>0</v>
      </c>
      <c r="N72" s="13">
        <v>9978</v>
      </c>
      <c r="O72" s="13">
        <v>39912</v>
      </c>
      <c r="P72" s="13" t="s">
        <v>612</v>
      </c>
      <c r="Q72" s="13" t="s">
        <v>300</v>
      </c>
      <c r="R72" s="13" t="s">
        <v>300</v>
      </c>
      <c r="S72" s="13" t="s">
        <v>613</v>
      </c>
      <c r="T72" s="13" t="s">
        <v>614</v>
      </c>
      <c r="U72" s="21">
        <v>5000</v>
      </c>
      <c r="V72" s="12" t="s">
        <v>615</v>
      </c>
      <c r="W72" s="21">
        <v>20000</v>
      </c>
      <c r="X72" s="12" t="s">
        <v>616</v>
      </c>
      <c r="Y72" s="30"/>
      <c r="Z72" s="32" t="s">
        <v>617</v>
      </c>
      <c r="AA72" s="13">
        <v>35</v>
      </c>
      <c r="AB72" s="13">
        <v>35</v>
      </c>
      <c r="AC72" s="13">
        <v>50</v>
      </c>
      <c r="AD72" s="13">
        <v>50</v>
      </c>
      <c r="AE72" s="13">
        <v>0</v>
      </c>
      <c r="AF72" s="13">
        <v>0</v>
      </c>
      <c r="AG72" s="22" t="s">
        <v>618</v>
      </c>
      <c r="AH72" s="13" t="s">
        <v>619</v>
      </c>
      <c r="AI72" s="13" t="s">
        <v>619</v>
      </c>
      <c r="AJ72" s="46" t="s">
        <v>97</v>
      </c>
      <c r="AK72" s="13" t="s">
        <v>108</v>
      </c>
      <c r="AL72" s="13" t="s">
        <v>309</v>
      </c>
      <c r="AM72" s="13" t="s">
        <v>57</v>
      </c>
      <c r="AN72" s="13"/>
      <c r="AO72" s="13" t="s">
        <v>310</v>
      </c>
      <c r="AP72" s="13" t="s">
        <v>78</v>
      </c>
      <c r="AQ72" s="13"/>
      <c r="AR72" s="13" t="s">
        <v>78</v>
      </c>
      <c r="AS72" s="13"/>
      <c r="AT72" s="14" t="str">
        <f ca="1">IFERROR(VLOOKUP(B72,'[2]2017省级重点项目'!$B$3:$O$206,6,0),"")</f>
        <v/>
      </c>
      <c r="AU72" s="14" t="str">
        <f ca="1" t="shared" si="9"/>
        <v/>
      </c>
      <c r="AV72" s="14" t="str">
        <f ca="1">IFERROR(VLOOKUP(B72,'[2]2017省级重点项目'!$B$3:$O$206,7,0),"")</f>
        <v/>
      </c>
      <c r="AW72" s="14" t="str">
        <f ca="1" t="shared" si="10"/>
        <v/>
      </c>
      <c r="AX72" s="14" t="str">
        <f ca="1">IFERROR(VLOOKUP(B72,'[2]2017省级重点项目'!$B$3:$O$206,12,0),"")</f>
        <v/>
      </c>
      <c r="AY72" s="14" t="str">
        <f ca="1">IFERROR(VLOOKUP(B72,'[2]2017省级重点项目'!$B$3:$O$206,9,0),"")</f>
        <v/>
      </c>
      <c r="AZ72" s="14" t="str">
        <f ca="1">IFERROR(VLOOKUP(B72,'[2]2017省级重点项目'!$B$3:$O$206,10,0),"")</f>
        <v/>
      </c>
    </row>
    <row r="73" s="1" customFormat="1" ht="114" customHeight="1" spans="1:52">
      <c r="A73" s="11">
        <f>IF(AJ73="","",COUNTA($AJ$7:AJ73))</f>
        <v>65</v>
      </c>
      <c r="B73" s="12" t="s">
        <v>622</v>
      </c>
      <c r="C73" s="13" t="s">
        <v>60</v>
      </c>
      <c r="D73" s="13" t="s">
        <v>60</v>
      </c>
      <c r="E73" s="13" t="s">
        <v>78</v>
      </c>
      <c r="F73" s="13" t="s">
        <v>78</v>
      </c>
      <c r="G73" s="13" t="s">
        <v>587</v>
      </c>
      <c r="H73" s="13" t="s">
        <v>97</v>
      </c>
      <c r="I73" s="13" t="s">
        <v>623</v>
      </c>
      <c r="J73" s="12" t="s">
        <v>624</v>
      </c>
      <c r="K73" s="13" t="s">
        <v>625</v>
      </c>
      <c r="L73" s="21">
        <v>9290000</v>
      </c>
      <c r="M73" s="13">
        <v>0</v>
      </c>
      <c r="N73" s="13">
        <v>1220451</v>
      </c>
      <c r="O73" s="13">
        <v>5127147</v>
      </c>
      <c r="P73" s="13">
        <v>0</v>
      </c>
      <c r="Q73" s="13">
        <v>0</v>
      </c>
      <c r="R73" s="13">
        <v>0</v>
      </c>
      <c r="S73" s="13" t="s">
        <v>626</v>
      </c>
      <c r="T73" s="13" t="s">
        <v>221</v>
      </c>
      <c r="U73" s="21">
        <v>6000000</v>
      </c>
      <c r="V73" s="12" t="s">
        <v>627</v>
      </c>
      <c r="W73" s="21">
        <v>837732</v>
      </c>
      <c r="X73" s="12" t="s">
        <v>628</v>
      </c>
      <c r="Y73" s="30"/>
      <c r="Z73" s="30"/>
      <c r="AA73" s="13"/>
      <c r="AB73" s="13"/>
      <c r="AC73" s="13"/>
      <c r="AD73" s="13"/>
      <c r="AE73" s="13"/>
      <c r="AF73" s="13"/>
      <c r="AG73" s="22" t="s">
        <v>629</v>
      </c>
      <c r="AH73" s="13" t="s">
        <v>630</v>
      </c>
      <c r="AI73" s="13" t="s">
        <v>631</v>
      </c>
      <c r="AJ73" s="46" t="s">
        <v>97</v>
      </c>
      <c r="AK73" s="13" t="s">
        <v>108</v>
      </c>
      <c r="AL73" s="13" t="s">
        <v>309</v>
      </c>
      <c r="AM73" s="13" t="s">
        <v>57</v>
      </c>
      <c r="AN73" s="13"/>
      <c r="AO73" s="13" t="s">
        <v>333</v>
      </c>
      <c r="AP73" s="13" t="s">
        <v>78</v>
      </c>
      <c r="AQ73" s="13"/>
      <c r="AR73" s="13" t="s">
        <v>78</v>
      </c>
      <c r="AS73" s="13"/>
      <c r="AT73" s="14" t="str">
        <f ca="1">IFERROR(VLOOKUP(B73,'[2]2017省级重点项目'!$B$3:$O$206,6,0),"")</f>
        <v/>
      </c>
      <c r="AU73" s="14" t="str">
        <f ca="1" t="shared" si="9"/>
        <v/>
      </c>
      <c r="AV73" s="14" t="str">
        <f ca="1">IFERROR(VLOOKUP(B73,'[2]2017省级重点项目'!$B$3:$O$206,7,0),"")</f>
        <v/>
      </c>
      <c r="AW73" s="14" t="str">
        <f ca="1" t="shared" si="10"/>
        <v/>
      </c>
      <c r="AX73" s="14" t="str">
        <f ca="1">IFERROR(VLOOKUP(B73,'[2]2017省级重点项目'!$B$3:$O$206,12,0),"")</f>
        <v/>
      </c>
      <c r="AY73" s="14" t="str">
        <f ca="1">IFERROR(VLOOKUP(B73,'[2]2017省级重点项目'!$B$3:$O$206,9,0),"")</f>
        <v/>
      </c>
      <c r="AZ73" s="14" t="str">
        <f ca="1">IFERROR(VLOOKUP(B73,'[2]2017省级重点项目'!$B$3:$O$206,10,0),"")</f>
        <v/>
      </c>
    </row>
    <row r="74" s="1" customFormat="1" ht="73" customHeight="1" spans="1:52">
      <c r="A74" s="11">
        <f>IF(AJ74="","",COUNTA($AJ$7:AJ74))</f>
        <v>66</v>
      </c>
      <c r="B74" s="12" t="s">
        <v>632</v>
      </c>
      <c r="C74" s="13" t="s">
        <v>117</v>
      </c>
      <c r="D74" s="13" t="s">
        <v>117</v>
      </c>
      <c r="E74" s="13" t="s">
        <v>78</v>
      </c>
      <c r="F74" s="13" t="s">
        <v>78</v>
      </c>
      <c r="G74" s="13" t="s">
        <v>587</v>
      </c>
      <c r="H74" s="13" t="s">
        <v>97</v>
      </c>
      <c r="I74" s="13" t="s">
        <v>97</v>
      </c>
      <c r="J74" s="12" t="s">
        <v>633</v>
      </c>
      <c r="K74" s="13" t="s">
        <v>100</v>
      </c>
      <c r="L74" s="21">
        <v>23194</v>
      </c>
      <c r="M74" s="13">
        <v>0</v>
      </c>
      <c r="N74" s="13">
        <v>4638</v>
      </c>
      <c r="O74" s="13">
        <v>18556</v>
      </c>
      <c r="P74" s="13">
        <v>0</v>
      </c>
      <c r="Q74" s="13">
        <v>0</v>
      </c>
      <c r="R74" s="13">
        <v>0</v>
      </c>
      <c r="S74" s="13" t="s">
        <v>613</v>
      </c>
      <c r="T74" s="13" t="s">
        <v>614</v>
      </c>
      <c r="U74" s="21">
        <v>15000</v>
      </c>
      <c r="V74" s="12" t="s">
        <v>615</v>
      </c>
      <c r="W74" s="21">
        <v>5000</v>
      </c>
      <c r="X74" s="12" t="s">
        <v>634</v>
      </c>
      <c r="Y74" s="30">
        <v>6</v>
      </c>
      <c r="Z74" s="32" t="s">
        <v>617</v>
      </c>
      <c r="AA74" s="13">
        <v>20</v>
      </c>
      <c r="AB74" s="13">
        <v>20</v>
      </c>
      <c r="AC74" s="13">
        <v>30</v>
      </c>
      <c r="AD74" s="13">
        <v>30</v>
      </c>
      <c r="AE74" s="13">
        <v>0</v>
      </c>
      <c r="AF74" s="13">
        <v>0</v>
      </c>
      <c r="AG74" s="22" t="s">
        <v>618</v>
      </c>
      <c r="AH74" s="13" t="s">
        <v>619</v>
      </c>
      <c r="AI74" s="13" t="s">
        <v>619</v>
      </c>
      <c r="AJ74" s="46" t="s">
        <v>97</v>
      </c>
      <c r="AK74" s="13" t="s">
        <v>108</v>
      </c>
      <c r="AL74" s="13" t="s">
        <v>309</v>
      </c>
      <c r="AM74" s="13" t="s">
        <v>57</v>
      </c>
      <c r="AN74" s="13"/>
      <c r="AO74" s="13" t="s">
        <v>310</v>
      </c>
      <c r="AP74" s="13" t="s">
        <v>78</v>
      </c>
      <c r="AQ74" s="13"/>
      <c r="AR74" s="13" t="s">
        <v>78</v>
      </c>
      <c r="AS74" s="13"/>
      <c r="AT74" s="14" t="str">
        <f ca="1">IFERROR(VLOOKUP(B74,'[2]2017省级重点项目'!$B$3:$O$206,6,0),"")</f>
        <v/>
      </c>
      <c r="AU74" s="14" t="str">
        <f ca="1" t="shared" si="9"/>
        <v/>
      </c>
      <c r="AV74" s="14" t="str">
        <f ca="1">IFERROR(VLOOKUP(B74,'[2]2017省级重点项目'!$B$3:$O$206,7,0),"")</f>
        <v/>
      </c>
      <c r="AW74" s="14" t="str">
        <f ca="1" t="shared" si="10"/>
        <v/>
      </c>
      <c r="AX74" s="14" t="str">
        <f ca="1">IFERROR(VLOOKUP(B74,'[2]2017省级重点项目'!$B$3:$O$206,12,0),"")</f>
        <v/>
      </c>
      <c r="AY74" s="14" t="str">
        <f ca="1">IFERROR(VLOOKUP(B74,'[2]2017省级重点项目'!$B$3:$O$206,9,0),"")</f>
        <v/>
      </c>
      <c r="AZ74" s="14" t="str">
        <f ca="1">IFERROR(VLOOKUP(B74,'[2]2017省级重点项目'!$B$3:$O$206,10,0),"")</f>
        <v/>
      </c>
    </row>
    <row r="75" s="1" customFormat="1" ht="72" customHeight="1" spans="1:52">
      <c r="A75" s="11">
        <f>IF(AJ75="","",COUNTA($AJ$7:AJ75))</f>
        <v>67</v>
      </c>
      <c r="B75" s="12" t="s">
        <v>635</v>
      </c>
      <c r="C75" s="13" t="s">
        <v>117</v>
      </c>
      <c r="D75" s="13" t="s">
        <v>118</v>
      </c>
      <c r="E75" s="13" t="s">
        <v>78</v>
      </c>
      <c r="F75" s="13" t="s">
        <v>78</v>
      </c>
      <c r="G75" s="13" t="s">
        <v>587</v>
      </c>
      <c r="H75" s="13" t="s">
        <v>97</v>
      </c>
      <c r="I75" s="13" t="s">
        <v>636</v>
      </c>
      <c r="J75" s="12" t="s">
        <v>637</v>
      </c>
      <c r="K75" s="13" t="s">
        <v>122</v>
      </c>
      <c r="L75" s="21">
        <v>45929</v>
      </c>
      <c r="M75" s="13"/>
      <c r="N75" s="13">
        <v>9185.8</v>
      </c>
      <c r="O75" s="13">
        <v>36743.2</v>
      </c>
      <c r="P75" s="13"/>
      <c r="Q75" s="13"/>
      <c r="R75" s="13"/>
      <c r="S75" s="13" t="s">
        <v>83</v>
      </c>
      <c r="T75" s="13" t="s">
        <v>35</v>
      </c>
      <c r="U75" s="21">
        <v>13000</v>
      </c>
      <c r="V75" s="12" t="s">
        <v>638</v>
      </c>
      <c r="W75" s="21">
        <v>8000</v>
      </c>
      <c r="X75" s="22" t="s">
        <v>639</v>
      </c>
      <c r="Y75" s="30"/>
      <c r="Z75" s="32" t="s">
        <v>640</v>
      </c>
      <c r="AA75" s="13">
        <v>265</v>
      </c>
      <c r="AB75" s="13">
        <v>180</v>
      </c>
      <c r="AC75" s="13"/>
      <c r="AD75" s="13"/>
      <c r="AE75" s="13"/>
      <c r="AF75" s="13"/>
      <c r="AG75" s="22" t="s">
        <v>641</v>
      </c>
      <c r="AH75" s="13" t="s">
        <v>642</v>
      </c>
      <c r="AI75" s="13" t="s">
        <v>643</v>
      </c>
      <c r="AJ75" s="46" t="s">
        <v>97</v>
      </c>
      <c r="AK75" s="13" t="s">
        <v>108</v>
      </c>
      <c r="AL75" s="13" t="s">
        <v>309</v>
      </c>
      <c r="AM75" s="13" t="s">
        <v>57</v>
      </c>
      <c r="AN75" s="13"/>
      <c r="AO75" s="13" t="s">
        <v>310</v>
      </c>
      <c r="AP75" s="13" t="s">
        <v>78</v>
      </c>
      <c r="AQ75" s="13"/>
      <c r="AR75" s="13" t="s">
        <v>78</v>
      </c>
      <c r="AS75" s="13"/>
      <c r="AT75" s="14" t="str">
        <f ca="1">IFERROR(VLOOKUP(B75,'[2]2017省级重点项目'!$B$3:$O$206,6,0),"")</f>
        <v/>
      </c>
      <c r="AU75" s="14" t="str">
        <f ca="1" t="shared" si="9"/>
        <v/>
      </c>
      <c r="AV75" s="14" t="str">
        <f ca="1">IFERROR(VLOOKUP(B75,'[2]2017省级重点项目'!$B$3:$O$206,7,0),"")</f>
        <v/>
      </c>
      <c r="AW75" s="14" t="str">
        <f ca="1" t="shared" si="10"/>
        <v/>
      </c>
      <c r="AX75" s="14" t="str">
        <f ca="1">IFERROR(VLOOKUP(B75,'[2]2017省级重点项目'!$B$3:$O$206,12,0),"")</f>
        <v/>
      </c>
      <c r="AY75" s="14" t="str">
        <f ca="1">IFERROR(VLOOKUP(B75,'[2]2017省级重点项目'!$B$3:$O$206,9,0),"")</f>
        <v/>
      </c>
      <c r="AZ75" s="14" t="str">
        <f ca="1">IFERROR(VLOOKUP(B75,'[2]2017省级重点项目'!$B$3:$O$206,10,0),"")</f>
        <v/>
      </c>
    </row>
    <row r="76" s="1" customFormat="1" ht="72" customHeight="1" spans="1:52">
      <c r="A76" s="11">
        <f>IF(AJ76="","",COUNTA($AJ$7:AJ76))</f>
        <v>68</v>
      </c>
      <c r="B76" s="12" t="s">
        <v>644</v>
      </c>
      <c r="C76" s="13" t="s">
        <v>117</v>
      </c>
      <c r="D76" s="13" t="s">
        <v>118</v>
      </c>
      <c r="E76" s="13" t="s">
        <v>78</v>
      </c>
      <c r="F76" s="13" t="s">
        <v>78</v>
      </c>
      <c r="G76" s="13" t="s">
        <v>587</v>
      </c>
      <c r="H76" s="13" t="s">
        <v>97</v>
      </c>
      <c r="I76" s="13" t="s">
        <v>645</v>
      </c>
      <c r="J76" s="12" t="s">
        <v>646</v>
      </c>
      <c r="K76" s="13" t="s">
        <v>122</v>
      </c>
      <c r="L76" s="21">
        <v>44389</v>
      </c>
      <c r="M76" s="13"/>
      <c r="N76" s="13">
        <v>8877.8</v>
      </c>
      <c r="O76" s="13">
        <v>35511.2</v>
      </c>
      <c r="P76" s="13"/>
      <c r="Q76" s="13"/>
      <c r="R76" s="13"/>
      <c r="S76" s="13" t="s">
        <v>83</v>
      </c>
      <c r="T76" s="13" t="s">
        <v>35</v>
      </c>
      <c r="U76" s="21">
        <v>13000</v>
      </c>
      <c r="V76" s="12" t="s">
        <v>647</v>
      </c>
      <c r="W76" s="21">
        <v>7000</v>
      </c>
      <c r="X76" s="22" t="s">
        <v>648</v>
      </c>
      <c r="Y76" s="30"/>
      <c r="Z76" s="32" t="s">
        <v>640</v>
      </c>
      <c r="AA76" s="13">
        <v>215</v>
      </c>
      <c r="AB76" s="13">
        <v>140</v>
      </c>
      <c r="AC76" s="13"/>
      <c r="AD76" s="13"/>
      <c r="AE76" s="13"/>
      <c r="AF76" s="13"/>
      <c r="AG76" s="22" t="s">
        <v>641</v>
      </c>
      <c r="AH76" s="13" t="s">
        <v>649</v>
      </c>
      <c r="AI76" s="13" t="s">
        <v>643</v>
      </c>
      <c r="AJ76" s="46" t="s">
        <v>97</v>
      </c>
      <c r="AK76" s="13" t="s">
        <v>108</v>
      </c>
      <c r="AL76" s="13" t="s">
        <v>309</v>
      </c>
      <c r="AM76" s="13" t="s">
        <v>57</v>
      </c>
      <c r="AN76" s="13"/>
      <c r="AO76" s="13" t="s">
        <v>310</v>
      </c>
      <c r="AP76" s="13" t="s">
        <v>78</v>
      </c>
      <c r="AQ76" s="13"/>
      <c r="AR76" s="13" t="s">
        <v>78</v>
      </c>
      <c r="AS76" s="13"/>
      <c r="AT76" s="14" t="str">
        <f ca="1">IFERROR(VLOOKUP(B76,'[2]2017省级重点项目'!$B$3:$O$206,6,0),"")</f>
        <v/>
      </c>
      <c r="AU76" s="14" t="str">
        <f ca="1" t="shared" si="9"/>
        <v/>
      </c>
      <c r="AV76" s="14" t="str">
        <f ca="1">IFERROR(VLOOKUP(B76,'[2]2017省级重点项目'!$B$3:$O$206,7,0),"")</f>
        <v/>
      </c>
      <c r="AW76" s="14" t="str">
        <f ca="1" t="shared" si="10"/>
        <v/>
      </c>
      <c r="AX76" s="14" t="str">
        <f ca="1">IFERROR(VLOOKUP(B76,'[2]2017省级重点项目'!$B$3:$O$206,12,0),"")</f>
        <v/>
      </c>
      <c r="AY76" s="14" t="str">
        <f ca="1">IFERROR(VLOOKUP(B76,'[2]2017省级重点项目'!$B$3:$O$206,9,0),"")</f>
        <v/>
      </c>
      <c r="AZ76" s="14" t="str">
        <f ca="1">IFERROR(VLOOKUP(B76,'[2]2017省级重点项目'!$B$3:$O$206,10,0),"")</f>
        <v/>
      </c>
    </row>
    <row r="77" s="1" customFormat="1" ht="74" customHeight="1" spans="1:52">
      <c r="A77" s="11">
        <f>IF(AJ77="","",COUNTA($AJ$7:AJ77))</f>
        <v>69</v>
      </c>
      <c r="B77" s="12" t="s">
        <v>650</v>
      </c>
      <c r="C77" s="12" t="s">
        <v>78</v>
      </c>
      <c r="D77" s="12" t="s">
        <v>78</v>
      </c>
      <c r="E77" s="12" t="s">
        <v>78</v>
      </c>
      <c r="F77" s="12" t="s">
        <v>61</v>
      </c>
      <c r="G77" s="13" t="s">
        <v>587</v>
      </c>
      <c r="H77" s="12" t="s">
        <v>130</v>
      </c>
      <c r="I77" s="12" t="s">
        <v>651</v>
      </c>
      <c r="J77" s="12" t="s">
        <v>652</v>
      </c>
      <c r="K77" s="13" t="s">
        <v>422</v>
      </c>
      <c r="L77" s="21">
        <v>40000</v>
      </c>
      <c r="M77" s="13">
        <v>0</v>
      </c>
      <c r="N77" s="13">
        <v>40000</v>
      </c>
      <c r="O77" s="13">
        <v>0</v>
      </c>
      <c r="P77" s="13">
        <v>0</v>
      </c>
      <c r="Q77" s="13">
        <v>0</v>
      </c>
      <c r="R77" s="13">
        <v>0</v>
      </c>
      <c r="S77" s="13" t="s">
        <v>83</v>
      </c>
      <c r="T77" s="13" t="s">
        <v>221</v>
      </c>
      <c r="U77" s="21">
        <v>35000</v>
      </c>
      <c r="V77" s="12" t="s">
        <v>653</v>
      </c>
      <c r="W77" s="21">
        <v>5000</v>
      </c>
      <c r="X77" s="12" t="s">
        <v>654</v>
      </c>
      <c r="Y77" s="30"/>
      <c r="Z77" s="30">
        <v>9</v>
      </c>
      <c r="AA77" s="12">
        <v>25</v>
      </c>
      <c r="AB77" s="12">
        <v>0</v>
      </c>
      <c r="AC77" s="12">
        <v>125</v>
      </c>
      <c r="AD77" s="12">
        <v>0</v>
      </c>
      <c r="AE77" s="12">
        <v>0</v>
      </c>
      <c r="AF77" s="12">
        <v>0</v>
      </c>
      <c r="AG77" s="22" t="s">
        <v>655</v>
      </c>
      <c r="AH77" s="12" t="s">
        <v>656</v>
      </c>
      <c r="AI77" s="12" t="s">
        <v>657</v>
      </c>
      <c r="AJ77" s="46" t="s">
        <v>130</v>
      </c>
      <c r="AK77" s="13" t="s">
        <v>139</v>
      </c>
      <c r="AL77" s="24" t="s">
        <v>140</v>
      </c>
      <c r="AM77" s="13" t="s">
        <v>57</v>
      </c>
      <c r="AN77" s="13"/>
      <c r="AO77" s="12" t="s">
        <v>310</v>
      </c>
      <c r="AP77" s="12" t="s">
        <v>78</v>
      </c>
      <c r="AQ77" s="12" t="s">
        <v>78</v>
      </c>
      <c r="AR77" s="12"/>
      <c r="AS77" s="12"/>
      <c r="AT77" s="14" t="str">
        <f ca="1">IFERROR(VLOOKUP(B77,'[2]2017省级重点项目'!$B$3:$O$206,6,0),"")</f>
        <v/>
      </c>
      <c r="AU77" s="14" t="str">
        <f ca="1" t="shared" si="9"/>
        <v/>
      </c>
      <c r="AV77" s="14" t="str">
        <f ca="1">IFERROR(VLOOKUP(B77,'[2]2017省级重点项目'!$B$3:$O$206,7,0),"")</f>
        <v/>
      </c>
      <c r="AW77" s="14" t="str">
        <f ca="1" t="shared" si="10"/>
        <v/>
      </c>
      <c r="AX77" s="14" t="str">
        <f ca="1">IFERROR(VLOOKUP(B77,'[2]2017省级重点项目'!$B$3:$O$206,12,0),"")</f>
        <v/>
      </c>
      <c r="AY77" s="14" t="str">
        <f ca="1">IFERROR(VLOOKUP(B77,'[2]2017省级重点项目'!$B$3:$O$206,9,0),"")</f>
        <v/>
      </c>
      <c r="AZ77" s="14" t="str">
        <f ca="1">IFERROR(VLOOKUP(B77,'[2]2017省级重点项目'!$B$3:$O$206,10,0),"")</f>
        <v/>
      </c>
    </row>
    <row r="78" s="1" customFormat="1" ht="69" customHeight="1" spans="1:52">
      <c r="A78" s="11">
        <f>IF(AJ78="","",COUNTA($AJ$7:AJ78))</f>
        <v>70</v>
      </c>
      <c r="B78" s="15" t="s">
        <v>658</v>
      </c>
      <c r="C78" s="15" t="s">
        <v>60</v>
      </c>
      <c r="D78" s="15" t="s">
        <v>57</v>
      </c>
      <c r="E78" s="15" t="s">
        <v>78</v>
      </c>
      <c r="F78" s="15" t="s">
        <v>78</v>
      </c>
      <c r="G78" s="11" t="s">
        <v>587</v>
      </c>
      <c r="H78" s="15" t="s">
        <v>168</v>
      </c>
      <c r="I78" s="15" t="s">
        <v>659</v>
      </c>
      <c r="J78" s="15" t="s">
        <v>660</v>
      </c>
      <c r="K78" s="17" t="s">
        <v>133</v>
      </c>
      <c r="L78" s="21">
        <v>947946</v>
      </c>
      <c r="M78" s="17">
        <v>0</v>
      </c>
      <c r="N78" s="17">
        <v>284383</v>
      </c>
      <c r="O78" s="17">
        <v>663563</v>
      </c>
      <c r="P78" s="17">
        <v>0</v>
      </c>
      <c r="Q78" s="17">
        <v>0</v>
      </c>
      <c r="R78" s="17">
        <v>0</v>
      </c>
      <c r="S78" s="66" t="s">
        <v>661</v>
      </c>
      <c r="T78" s="17" t="s">
        <v>221</v>
      </c>
      <c r="U78" s="21">
        <v>580000</v>
      </c>
      <c r="V78" s="15" t="s">
        <v>662</v>
      </c>
      <c r="W78" s="21">
        <v>350000</v>
      </c>
      <c r="X78" s="15" t="s">
        <v>663</v>
      </c>
      <c r="Y78" s="30"/>
      <c r="Z78" s="30">
        <v>12</v>
      </c>
      <c r="AA78" s="15"/>
      <c r="AB78" s="15"/>
      <c r="AC78" s="15"/>
      <c r="AD78" s="15"/>
      <c r="AE78" s="15"/>
      <c r="AF78" s="15"/>
      <c r="AG78" s="48" t="s">
        <v>664</v>
      </c>
      <c r="AH78" s="15"/>
      <c r="AI78" s="15" t="s">
        <v>665</v>
      </c>
      <c r="AJ78" s="49" t="s">
        <v>168</v>
      </c>
      <c r="AK78" s="24" t="s">
        <v>177</v>
      </c>
      <c r="AL78" s="50" t="s">
        <v>178</v>
      </c>
      <c r="AM78" s="24" t="s">
        <v>57</v>
      </c>
      <c r="AN78" s="24"/>
      <c r="AO78" s="12" t="s">
        <v>310</v>
      </c>
      <c r="AP78" s="14" t="s">
        <v>78</v>
      </c>
      <c r="AQ78" s="14"/>
      <c r="AR78" s="14" t="s">
        <v>78</v>
      </c>
      <c r="AS78" s="14"/>
      <c r="AT78" s="14" t="str">
        <f ca="1">IFERROR(VLOOKUP(B78,'[2]2017省级重点项目'!$B$3:$O$206,6,0),"")</f>
        <v/>
      </c>
      <c r="AU78" s="14" t="str">
        <f ca="1" t="shared" si="9"/>
        <v/>
      </c>
      <c r="AV78" s="14" t="str">
        <f ca="1">IFERROR(VLOOKUP(B78,'[2]2017省级重点项目'!$B$3:$O$206,7,0),"")</f>
        <v/>
      </c>
      <c r="AW78" s="14" t="str">
        <f ca="1" t="shared" si="10"/>
        <v/>
      </c>
      <c r="AX78" s="14" t="str">
        <f ca="1">IFERROR(VLOOKUP(B78,'[2]2017省级重点项目'!$B$3:$O$206,12,0),"")</f>
        <v/>
      </c>
      <c r="AY78" s="14" t="str">
        <f ca="1">IFERROR(VLOOKUP(B78,'[2]2017省级重点项目'!$B$3:$O$206,9,0),"")</f>
        <v/>
      </c>
      <c r="AZ78" s="14" t="str">
        <f ca="1">IFERROR(VLOOKUP(B78,'[2]2017省级重点项目'!$B$3:$O$206,10,0),"")</f>
        <v/>
      </c>
    </row>
    <row r="79" s="1" customFormat="1" ht="81" customHeight="1" spans="1:52">
      <c r="A79" s="11">
        <f>IF(AJ79="","",COUNTA($AJ$7:AJ79))</f>
        <v>71</v>
      </c>
      <c r="B79" s="15" t="s">
        <v>666</v>
      </c>
      <c r="C79" s="16" t="s">
        <v>117</v>
      </c>
      <c r="D79" s="16" t="s">
        <v>118</v>
      </c>
      <c r="E79" s="16" t="s">
        <v>78</v>
      </c>
      <c r="F79" s="16" t="s">
        <v>78</v>
      </c>
      <c r="G79" s="11" t="s">
        <v>587</v>
      </c>
      <c r="H79" s="16" t="s">
        <v>168</v>
      </c>
      <c r="I79" s="16" t="s">
        <v>189</v>
      </c>
      <c r="J79" s="16" t="s">
        <v>667</v>
      </c>
      <c r="K79" s="24" t="s">
        <v>122</v>
      </c>
      <c r="L79" s="20">
        <v>40165</v>
      </c>
      <c r="M79" s="24">
        <v>0</v>
      </c>
      <c r="N79" s="24">
        <v>7834</v>
      </c>
      <c r="O79" s="24">
        <v>31336</v>
      </c>
      <c r="P79" s="24">
        <v>0</v>
      </c>
      <c r="Q79" s="24">
        <v>0</v>
      </c>
      <c r="R79" s="24"/>
      <c r="S79" s="24" t="s">
        <v>83</v>
      </c>
      <c r="T79" s="24" t="s">
        <v>221</v>
      </c>
      <c r="U79" s="20">
        <v>20000</v>
      </c>
      <c r="V79" s="16" t="s">
        <v>668</v>
      </c>
      <c r="W79" s="20">
        <v>20000</v>
      </c>
      <c r="X79" s="16" t="s">
        <v>669</v>
      </c>
      <c r="Y79" s="29"/>
      <c r="Z79" s="29"/>
      <c r="AA79" s="16"/>
      <c r="AB79" s="16"/>
      <c r="AC79" s="16" t="s">
        <v>269</v>
      </c>
      <c r="AD79" s="16" t="s">
        <v>269</v>
      </c>
      <c r="AE79" s="16" t="s">
        <v>269</v>
      </c>
      <c r="AF79" s="16" t="s">
        <v>269</v>
      </c>
      <c r="AG79" s="51" t="s">
        <v>398</v>
      </c>
      <c r="AH79" s="16"/>
      <c r="AI79" s="16" t="s">
        <v>670</v>
      </c>
      <c r="AJ79" s="49" t="s">
        <v>168</v>
      </c>
      <c r="AK79" s="24" t="s">
        <v>177</v>
      </c>
      <c r="AL79" s="50" t="s">
        <v>178</v>
      </c>
      <c r="AM79" s="24" t="s">
        <v>57</v>
      </c>
      <c r="AN79" s="24"/>
      <c r="AO79" s="12" t="s">
        <v>310</v>
      </c>
      <c r="AP79" s="14" t="s">
        <v>78</v>
      </c>
      <c r="AQ79" s="14"/>
      <c r="AR79" s="14"/>
      <c r="AS79" s="14"/>
      <c r="AT79" s="14" t="str">
        <f ca="1">IFERROR(VLOOKUP(B79,'[2]2017省级重点项目'!$B$3:$O$206,6,0),"")</f>
        <v/>
      </c>
      <c r="AU79" s="14" t="str">
        <f ca="1" t="shared" si="9"/>
        <v/>
      </c>
      <c r="AV79" s="14" t="str">
        <f ca="1">IFERROR(VLOOKUP(B79,'[2]2017省级重点项目'!$B$3:$O$206,7,0),"")</f>
        <v/>
      </c>
      <c r="AW79" s="14" t="str">
        <f ca="1" t="shared" si="10"/>
        <v/>
      </c>
      <c r="AX79" s="14" t="str">
        <f ca="1">IFERROR(VLOOKUP(B79,'[2]2017省级重点项目'!$B$3:$O$206,12,0),"")</f>
        <v/>
      </c>
      <c r="AY79" s="14" t="str">
        <f ca="1">IFERROR(VLOOKUP(B79,'[2]2017省级重点项目'!$B$3:$O$206,9,0),"")</f>
        <v/>
      </c>
      <c r="AZ79" s="14" t="str">
        <f ca="1">IFERROR(VLOOKUP(B79,'[2]2017省级重点项目'!$B$3:$O$206,10,0),"")</f>
        <v/>
      </c>
    </row>
    <row r="80" s="1" customFormat="1" ht="151" customHeight="1" spans="1:52">
      <c r="A80" s="11">
        <f>IF(AJ80="","",COUNTA($AJ$7:AJ80))</f>
        <v>72</v>
      </c>
      <c r="B80" s="12" t="s">
        <v>671</v>
      </c>
      <c r="C80" s="12" t="s">
        <v>60</v>
      </c>
      <c r="D80" s="12" t="s">
        <v>57</v>
      </c>
      <c r="E80" s="12" t="s">
        <v>78</v>
      </c>
      <c r="F80" s="12" t="s">
        <v>78</v>
      </c>
      <c r="G80" s="13" t="s">
        <v>587</v>
      </c>
      <c r="H80" s="12" t="s">
        <v>229</v>
      </c>
      <c r="I80" s="12" t="s">
        <v>441</v>
      </c>
      <c r="J80" s="12" t="s">
        <v>672</v>
      </c>
      <c r="K80" s="13" t="s">
        <v>422</v>
      </c>
      <c r="L80" s="21">
        <v>577400</v>
      </c>
      <c r="M80" s="13"/>
      <c r="N80" s="13">
        <v>115480</v>
      </c>
      <c r="O80" s="13">
        <v>461920</v>
      </c>
      <c r="P80" s="13"/>
      <c r="Q80" s="13"/>
      <c r="R80" s="13"/>
      <c r="S80" s="13" t="s">
        <v>83</v>
      </c>
      <c r="T80" s="13" t="s">
        <v>221</v>
      </c>
      <c r="U80" s="21">
        <v>526610</v>
      </c>
      <c r="V80" s="12" t="s">
        <v>673</v>
      </c>
      <c r="W80" s="21">
        <v>50000</v>
      </c>
      <c r="X80" s="12" t="s">
        <v>674</v>
      </c>
      <c r="Y80" s="30"/>
      <c r="Z80" s="30">
        <v>12</v>
      </c>
      <c r="AA80" s="12">
        <v>503</v>
      </c>
      <c r="AB80" s="12">
        <v>503</v>
      </c>
      <c r="AC80" s="12">
        <v>344</v>
      </c>
      <c r="AD80" s="12"/>
      <c r="AE80" s="12">
        <v>265</v>
      </c>
      <c r="AF80" s="12"/>
      <c r="AG80" s="22" t="s">
        <v>675</v>
      </c>
      <c r="AH80" s="12" t="s">
        <v>676</v>
      </c>
      <c r="AI80" s="12" t="s">
        <v>677</v>
      </c>
      <c r="AJ80" s="46" t="s">
        <v>229</v>
      </c>
      <c r="AK80" s="13" t="s">
        <v>238</v>
      </c>
      <c r="AL80" s="50" t="s">
        <v>455</v>
      </c>
      <c r="AM80" s="13" t="s">
        <v>57</v>
      </c>
      <c r="AN80" s="13"/>
      <c r="AO80" s="12" t="s">
        <v>310</v>
      </c>
      <c r="AP80" s="12" t="s">
        <v>78</v>
      </c>
      <c r="AQ80" s="12"/>
      <c r="AR80" s="12"/>
      <c r="AS80" s="12"/>
      <c r="AT80" s="14" t="str">
        <f ca="1">IFERROR(VLOOKUP(B80,'[2]2017省级重点项目'!$B$3:$O$206,6,0),"")</f>
        <v/>
      </c>
      <c r="AU80" s="14" t="str">
        <f ca="1" t="shared" si="9"/>
        <v/>
      </c>
      <c r="AV80" s="14" t="str">
        <f ca="1">IFERROR(VLOOKUP(B80,'[2]2017省级重点项目'!$B$3:$O$206,7,0),"")</f>
        <v/>
      </c>
      <c r="AW80" s="14" t="str">
        <f ca="1" t="shared" si="10"/>
        <v/>
      </c>
      <c r="AX80" s="14" t="str">
        <f ca="1">IFERROR(VLOOKUP(B80,'[2]2017省级重点项目'!$B$3:$O$206,12,0),"")</f>
        <v/>
      </c>
      <c r="AY80" s="14" t="str">
        <f ca="1">IFERROR(VLOOKUP(B80,'[2]2017省级重点项目'!$B$3:$O$206,9,0),"")</f>
        <v/>
      </c>
      <c r="AZ80" s="14" t="str">
        <f ca="1">IFERROR(VLOOKUP(B80,'[2]2017省级重点项目'!$B$3:$O$206,10,0),"")</f>
        <v/>
      </c>
    </row>
    <row r="81" s="1" customFormat="1" ht="79" customHeight="1" spans="1:53">
      <c r="A81" s="11">
        <f>IF(AJ81="","",COUNTA($AJ$7:AJ81))</f>
        <v>73</v>
      </c>
      <c r="B81" s="15" t="s">
        <v>678</v>
      </c>
      <c r="C81" s="17" t="s">
        <v>117</v>
      </c>
      <c r="D81" s="17" t="s">
        <v>78</v>
      </c>
      <c r="E81" s="17"/>
      <c r="F81" s="17" t="s">
        <v>61</v>
      </c>
      <c r="G81" s="17" t="s">
        <v>587</v>
      </c>
      <c r="H81" s="17" t="s">
        <v>264</v>
      </c>
      <c r="I81" s="17" t="s">
        <v>679</v>
      </c>
      <c r="J81" s="15" t="s">
        <v>680</v>
      </c>
      <c r="K81" s="17" t="s">
        <v>681</v>
      </c>
      <c r="L81" s="21">
        <v>673045</v>
      </c>
      <c r="M81" s="17"/>
      <c r="N81" s="17"/>
      <c r="O81" s="17"/>
      <c r="P81" s="17"/>
      <c r="Q81" s="17"/>
      <c r="R81" s="17">
        <v>591700</v>
      </c>
      <c r="S81" s="17" t="s">
        <v>35</v>
      </c>
      <c r="T81" s="17" t="s">
        <v>35</v>
      </c>
      <c r="U81" s="21">
        <v>35000</v>
      </c>
      <c r="V81" s="15" t="s">
        <v>682</v>
      </c>
      <c r="W81" s="21">
        <v>70000</v>
      </c>
      <c r="X81" s="15" t="s">
        <v>683</v>
      </c>
      <c r="Y81" s="30"/>
      <c r="Z81" s="30"/>
      <c r="AA81" s="17" t="s">
        <v>684</v>
      </c>
      <c r="AB81" s="17" t="s">
        <v>685</v>
      </c>
      <c r="AC81" s="17" t="s">
        <v>686</v>
      </c>
      <c r="AD81" s="17" t="s">
        <v>686</v>
      </c>
      <c r="AE81" s="17" t="s">
        <v>269</v>
      </c>
      <c r="AF81" s="17" t="s">
        <v>269</v>
      </c>
      <c r="AG81" s="48" t="s">
        <v>687</v>
      </c>
      <c r="AH81" s="17"/>
      <c r="AI81" s="17" t="s">
        <v>688</v>
      </c>
      <c r="AJ81" s="52" t="s">
        <v>264</v>
      </c>
      <c r="AK81" s="17" t="s">
        <v>272</v>
      </c>
      <c r="AL81" s="17" t="s">
        <v>273</v>
      </c>
      <c r="AM81" s="17" t="s">
        <v>57</v>
      </c>
      <c r="AN81" s="17"/>
      <c r="AO81" s="54" t="s">
        <v>310</v>
      </c>
      <c r="AP81" s="54" t="s">
        <v>78</v>
      </c>
      <c r="AQ81" s="54"/>
      <c r="AR81" s="54" t="s">
        <v>78</v>
      </c>
      <c r="AS81" s="54"/>
      <c r="AT81" s="12" t="s">
        <v>689</v>
      </c>
      <c r="AU81" s="12" t="s">
        <v>689</v>
      </c>
      <c r="AV81" s="12" t="s">
        <v>689</v>
      </c>
      <c r="AW81" s="12" t="s">
        <v>689</v>
      </c>
      <c r="AX81" s="12" t="s">
        <v>689</v>
      </c>
      <c r="AY81" s="12" t="s">
        <v>689</v>
      </c>
      <c r="AZ81" s="12" t="s">
        <v>689</v>
      </c>
      <c r="BA81" s="55"/>
    </row>
    <row r="82" s="1" customFormat="1" ht="86" customHeight="1" spans="1:52">
      <c r="A82" s="11">
        <f>IF(AJ82="","",COUNTA($AJ$7:AJ82))</f>
        <v>74</v>
      </c>
      <c r="B82" s="15" t="s">
        <v>690</v>
      </c>
      <c r="C82" s="17" t="s">
        <v>78</v>
      </c>
      <c r="D82" s="17" t="s">
        <v>61</v>
      </c>
      <c r="E82" s="17" t="s">
        <v>78</v>
      </c>
      <c r="F82" s="17"/>
      <c r="G82" s="17" t="s">
        <v>587</v>
      </c>
      <c r="H82" s="17" t="s">
        <v>691</v>
      </c>
      <c r="I82" s="17"/>
      <c r="J82" s="15" t="s">
        <v>692</v>
      </c>
      <c r="K82" s="17" t="s">
        <v>82</v>
      </c>
      <c r="L82" s="21">
        <v>120632</v>
      </c>
      <c r="M82" s="17"/>
      <c r="N82" s="17">
        <v>120632</v>
      </c>
      <c r="O82" s="17"/>
      <c r="P82" s="17"/>
      <c r="Q82" s="17"/>
      <c r="R82" s="17"/>
      <c r="S82" s="17" t="s">
        <v>83</v>
      </c>
      <c r="T82" s="17" t="s">
        <v>221</v>
      </c>
      <c r="U82" s="21">
        <v>56080</v>
      </c>
      <c r="V82" s="15" t="s">
        <v>693</v>
      </c>
      <c r="W82" s="21">
        <v>54046</v>
      </c>
      <c r="X82" s="15" t="s">
        <v>694</v>
      </c>
      <c r="Y82" s="30"/>
      <c r="Z82" s="30" t="s">
        <v>103</v>
      </c>
      <c r="AA82" s="17"/>
      <c r="AB82" s="17"/>
      <c r="AC82" s="17"/>
      <c r="AD82" s="17"/>
      <c r="AE82" s="17"/>
      <c r="AF82" s="17"/>
      <c r="AG82" s="73" t="s">
        <v>695</v>
      </c>
      <c r="AH82" s="17" t="s">
        <v>696</v>
      </c>
      <c r="AI82" s="17" t="s">
        <v>697</v>
      </c>
      <c r="AJ82" s="74" t="s">
        <v>698</v>
      </c>
      <c r="AK82" s="75" t="s">
        <v>699</v>
      </c>
      <c r="AL82" s="24" t="s">
        <v>481</v>
      </c>
      <c r="AM82" s="11" t="s">
        <v>57</v>
      </c>
      <c r="AN82" s="11"/>
      <c r="AO82" s="12"/>
      <c r="AP82" s="14" t="s">
        <v>78</v>
      </c>
      <c r="AQ82" s="14"/>
      <c r="AR82" s="14"/>
      <c r="AS82" s="14"/>
      <c r="AT82" s="14" t="str">
        <f ca="1">IFERROR(VLOOKUP(B82,'[2]2017省级重点项目'!$B$3:$O$206,6,0),"")</f>
        <v/>
      </c>
      <c r="AU82" s="14" t="str">
        <f ca="1" t="shared" ref="AU82:AU124" si="11">IFERROR(L82-AT82,"")</f>
        <v/>
      </c>
      <c r="AV82" s="14" t="str">
        <f ca="1">IFERROR(VLOOKUP(B82,'[2]2017省级重点项目'!$B$3:$O$206,7,0),"")</f>
        <v/>
      </c>
      <c r="AW82" s="14" t="str">
        <f ca="1" t="shared" ref="AW82:AW124" si="12">IFERROR(W82-AV82,"")</f>
        <v/>
      </c>
      <c r="AX82" s="14" t="str">
        <f ca="1">IFERROR(VLOOKUP(B82,'[2]2017省级重点项目'!$B$3:$O$206,12,0),"")</f>
        <v/>
      </c>
      <c r="AY82" s="14" t="str">
        <f ca="1">IFERROR(VLOOKUP(B82,'[2]2017省级重点项目'!$B$3:$O$206,9,0),"")</f>
        <v/>
      </c>
      <c r="AZ82" s="14" t="str">
        <f ca="1">IFERROR(VLOOKUP(B82,'[2]2017省级重点项目'!$B$3:$O$206,10,0),"")</f>
        <v/>
      </c>
    </row>
    <row r="83" s="1" customFormat="1" ht="21" customHeight="1" spans="1:53">
      <c r="A83" s="11"/>
      <c r="B83" s="11" t="s">
        <v>700</v>
      </c>
      <c r="C83" s="11"/>
      <c r="D83" s="11"/>
      <c r="E83" s="11"/>
      <c r="F83" s="11"/>
      <c r="G83" s="11"/>
      <c r="H83" s="11"/>
      <c r="I83" s="11"/>
      <c r="J83" s="11">
        <f ca="1">COUNTIFS(AM:AM,"在建",G:G,B83)</f>
        <v>62</v>
      </c>
      <c r="K83" s="11" t="s">
        <v>56</v>
      </c>
      <c r="L83" s="20">
        <f ca="1">SUMIFS(L:L,AM:AM,"在建",G:G,B83)</f>
        <v>11925964.1</v>
      </c>
      <c r="M83" s="11"/>
      <c r="N83" s="11"/>
      <c r="O83" s="11"/>
      <c r="P83" s="11"/>
      <c r="Q83" s="11"/>
      <c r="R83" s="11"/>
      <c r="S83" s="11"/>
      <c r="T83" s="11"/>
      <c r="U83" s="20">
        <f ca="1">SUMIFS(U:U,AM:AM,"在建",G:G,B83)</f>
        <v>3596479.2</v>
      </c>
      <c r="V83" s="11"/>
      <c r="W83" s="20">
        <f ca="1">SUMIFS(W:W,AM:AM,"在建",G:G,B83)</f>
        <v>4015668.6</v>
      </c>
      <c r="X83" s="11"/>
      <c r="Y83" s="29"/>
      <c r="Z83" s="29"/>
      <c r="AA83" s="11"/>
      <c r="AB83" s="11"/>
      <c r="AC83" s="11"/>
      <c r="AD83" s="11"/>
      <c r="AE83" s="11"/>
      <c r="AF83" s="11"/>
      <c r="AG83" s="43"/>
      <c r="AH83" s="44"/>
      <c r="AI83" s="44"/>
      <c r="AJ83" s="45"/>
      <c r="AK83" s="44"/>
      <c r="AL83" s="44"/>
      <c r="AM83" s="11"/>
      <c r="AN83" s="11"/>
      <c r="AO83" s="13"/>
      <c r="AP83" s="11"/>
      <c r="AQ83" s="11"/>
      <c r="AR83" s="14"/>
      <c r="AS83" s="11"/>
      <c r="AT83" s="11"/>
      <c r="AU83" s="11"/>
      <c r="AV83" s="11"/>
      <c r="AW83" s="11"/>
      <c r="AX83" s="11"/>
      <c r="AY83" s="11"/>
      <c r="AZ83" s="11"/>
      <c r="BA83" s="79"/>
    </row>
    <row r="84" s="1" customFormat="1" ht="69" customHeight="1" spans="1:52">
      <c r="A84" s="11">
        <f>IF(AJ84="","",COUNTA($AJ$7:AJ84))</f>
        <v>75</v>
      </c>
      <c r="B84" s="14" t="s">
        <v>701</v>
      </c>
      <c r="C84" s="14" t="s">
        <v>57</v>
      </c>
      <c r="D84" s="14" t="s">
        <v>57</v>
      </c>
      <c r="E84" s="14" t="s">
        <v>78</v>
      </c>
      <c r="F84" s="14" t="s">
        <v>61</v>
      </c>
      <c r="G84" s="11" t="s">
        <v>700</v>
      </c>
      <c r="H84" s="14" t="s">
        <v>702</v>
      </c>
      <c r="I84" s="14" t="s">
        <v>703</v>
      </c>
      <c r="J84" s="14" t="s">
        <v>704</v>
      </c>
      <c r="K84" s="13" t="s">
        <v>422</v>
      </c>
      <c r="L84" s="20">
        <v>60000</v>
      </c>
      <c r="M84" s="11">
        <v>60000</v>
      </c>
      <c r="N84" s="11"/>
      <c r="O84" s="11"/>
      <c r="P84" s="11"/>
      <c r="Q84" s="11"/>
      <c r="R84" s="11"/>
      <c r="S84" s="11" t="s">
        <v>83</v>
      </c>
      <c r="T84" s="11" t="s">
        <v>35</v>
      </c>
      <c r="U84" s="20">
        <v>49500</v>
      </c>
      <c r="V84" s="14" t="s">
        <v>705</v>
      </c>
      <c r="W84" s="20">
        <v>10500</v>
      </c>
      <c r="X84" s="14" t="s">
        <v>706</v>
      </c>
      <c r="Y84" s="29"/>
      <c r="Z84" s="29">
        <v>12</v>
      </c>
      <c r="AA84" s="14">
        <v>45</v>
      </c>
      <c r="AB84" s="14">
        <v>45</v>
      </c>
      <c r="AC84" s="14"/>
      <c r="AD84" s="14"/>
      <c r="AE84" s="14"/>
      <c r="AF84" s="14"/>
      <c r="AG84" s="47" t="s">
        <v>707</v>
      </c>
      <c r="AH84" s="14" t="s">
        <v>708</v>
      </c>
      <c r="AI84" s="14" t="s">
        <v>709</v>
      </c>
      <c r="AJ84" s="45" t="s">
        <v>702</v>
      </c>
      <c r="AK84" s="11" t="s">
        <v>710</v>
      </c>
      <c r="AL84" s="11" t="s">
        <v>711</v>
      </c>
      <c r="AM84" s="11" t="s">
        <v>57</v>
      </c>
      <c r="AN84" s="11"/>
      <c r="AO84" s="12" t="s">
        <v>712</v>
      </c>
      <c r="AP84" s="14" t="s">
        <v>78</v>
      </c>
      <c r="AQ84" s="14" t="s">
        <v>78</v>
      </c>
      <c r="AR84" s="14"/>
      <c r="AS84" s="14"/>
      <c r="AT84" s="14">
        <f ca="1">IFERROR(VLOOKUP(B84,'[2]2017省级重点项目'!$B$3:$O$206,6,0),"")</f>
        <v>60000</v>
      </c>
      <c r="AU84" s="14">
        <f ca="1" t="shared" si="11"/>
        <v>0</v>
      </c>
      <c r="AV84" s="14">
        <f ca="1">IFERROR(VLOOKUP(B84,'[2]2017省级重点项目'!$B$3:$O$206,7,0),"")</f>
        <v>10500</v>
      </c>
      <c r="AW84" s="14">
        <f ca="1" t="shared" si="12"/>
        <v>0</v>
      </c>
      <c r="AX84" s="14" t="str">
        <f ca="1">IFERROR(VLOOKUP(B84,'[2]2017省级重点项目'!$B$3:$O$206,12,0),"")</f>
        <v>鼓楼区</v>
      </c>
      <c r="AY84" s="14" t="str">
        <f ca="1">IFERROR(VLOOKUP(B84,'[2]2017省级重点项目'!$B$3:$O$206,9,0),"")</f>
        <v>无</v>
      </c>
      <c r="AZ84" s="14">
        <f ca="1">IFERROR(VLOOKUP(B84,'[2]2017省级重点项目'!$B$3:$O$206,10,0),"")</f>
        <v>12</v>
      </c>
    </row>
    <row r="85" s="1" customFormat="1" ht="77" customHeight="1" spans="1:52">
      <c r="A85" s="11">
        <f>IF(AJ85="","",COUNTA($AJ$7:AJ85))</f>
        <v>76</v>
      </c>
      <c r="B85" s="12" t="s">
        <v>713</v>
      </c>
      <c r="C85" s="12" t="s">
        <v>61</v>
      </c>
      <c r="D85" s="12"/>
      <c r="E85" s="12"/>
      <c r="F85" s="12" t="s">
        <v>61</v>
      </c>
      <c r="G85" s="13" t="s">
        <v>700</v>
      </c>
      <c r="H85" s="12" t="s">
        <v>702</v>
      </c>
      <c r="I85" s="12" t="s">
        <v>703</v>
      </c>
      <c r="J85" s="58" t="s">
        <v>714</v>
      </c>
      <c r="K85" s="59" t="s">
        <v>715</v>
      </c>
      <c r="L85" s="21">
        <v>31490</v>
      </c>
      <c r="M85" s="11"/>
      <c r="N85" s="11"/>
      <c r="O85" s="11"/>
      <c r="P85" s="11"/>
      <c r="Q85" s="11"/>
      <c r="R85" s="11"/>
      <c r="S85" s="11"/>
      <c r="T85" s="11"/>
      <c r="U85" s="64">
        <v>11470</v>
      </c>
      <c r="V85" s="12" t="s">
        <v>716</v>
      </c>
      <c r="W85" s="21">
        <v>6000</v>
      </c>
      <c r="X85" s="67" t="s">
        <v>717</v>
      </c>
      <c r="Y85" s="29"/>
      <c r="Z85" s="29">
        <v>12</v>
      </c>
      <c r="AA85" s="14"/>
      <c r="AB85" s="14"/>
      <c r="AC85" s="14"/>
      <c r="AD85" s="14"/>
      <c r="AE85" s="14"/>
      <c r="AF85" s="14"/>
      <c r="AG85" s="22" t="s">
        <v>718</v>
      </c>
      <c r="AH85" s="25" t="s">
        <v>719</v>
      </c>
      <c r="AI85" s="14"/>
      <c r="AJ85" s="76" t="s">
        <v>702</v>
      </c>
      <c r="AK85" s="25" t="s">
        <v>710</v>
      </c>
      <c r="AL85" s="24" t="s">
        <v>720</v>
      </c>
      <c r="AM85" s="11" t="s">
        <v>57</v>
      </c>
      <c r="AN85" s="11"/>
      <c r="AO85" s="11"/>
      <c r="AP85" s="12"/>
      <c r="AQ85" s="14"/>
      <c r="AR85" s="14"/>
      <c r="AS85" s="14"/>
      <c r="AT85" s="14" t="str">
        <f ca="1">IFERROR(VLOOKUP(B85,'[2]2017省级重点项目'!$B$3:$O$206,6,0),"")</f>
        <v/>
      </c>
      <c r="AU85" s="14" t="str">
        <f ca="1" t="shared" si="11"/>
        <v/>
      </c>
      <c r="AV85" s="14" t="str">
        <f ca="1">IFERROR(VLOOKUP(B85,'[2]2017省级重点项目'!$B$3:$O$206,7,0),"")</f>
        <v/>
      </c>
      <c r="AW85" s="14" t="str">
        <f ca="1" t="shared" si="12"/>
        <v/>
      </c>
      <c r="AX85" s="14" t="str">
        <f ca="1">IFERROR(VLOOKUP(B85,'[2]2017省级重点项目'!$B$3:$O$206,12,0),"")</f>
        <v/>
      </c>
      <c r="AY85" s="14" t="str">
        <f ca="1">IFERROR(VLOOKUP(B85,'[2]2017省级重点项目'!$B$3:$O$206,9,0),"")</f>
        <v/>
      </c>
      <c r="AZ85" s="14" t="str">
        <f ca="1">IFERROR(VLOOKUP(B85,'[2]2017省级重点项目'!$B$3:$O$206,10,0),"")</f>
        <v/>
      </c>
    </row>
    <row r="86" s="1" customFormat="1" ht="58" customHeight="1" spans="1:52">
      <c r="A86" s="11">
        <f>IF(AJ86="","",COUNTA($AJ$7:AJ86))</f>
        <v>77</v>
      </c>
      <c r="B86" s="12" t="s">
        <v>721</v>
      </c>
      <c r="C86" s="12" t="s">
        <v>61</v>
      </c>
      <c r="D86" s="12"/>
      <c r="E86" s="12"/>
      <c r="F86" s="12" t="s">
        <v>61</v>
      </c>
      <c r="G86" s="13" t="s">
        <v>700</v>
      </c>
      <c r="H86" s="12" t="s">
        <v>702</v>
      </c>
      <c r="I86" s="12" t="s">
        <v>703</v>
      </c>
      <c r="J86" s="14" t="s">
        <v>722</v>
      </c>
      <c r="K86" s="59" t="s">
        <v>723</v>
      </c>
      <c r="L86" s="21">
        <v>11800</v>
      </c>
      <c r="M86" s="11"/>
      <c r="N86" s="11"/>
      <c r="O86" s="11"/>
      <c r="P86" s="11"/>
      <c r="Q86" s="11"/>
      <c r="R86" s="11"/>
      <c r="S86" s="11"/>
      <c r="T86" s="11"/>
      <c r="U86" s="64">
        <v>9600</v>
      </c>
      <c r="V86" s="58" t="s">
        <v>724</v>
      </c>
      <c r="W86" s="21">
        <v>2200</v>
      </c>
      <c r="X86" s="67" t="s">
        <v>287</v>
      </c>
      <c r="Y86" s="29"/>
      <c r="Z86" s="29">
        <v>8</v>
      </c>
      <c r="AA86" s="14"/>
      <c r="AB86" s="14"/>
      <c r="AC86" s="14"/>
      <c r="AD86" s="14"/>
      <c r="AE86" s="14"/>
      <c r="AF86" s="14"/>
      <c r="AG86" s="22" t="s">
        <v>718</v>
      </c>
      <c r="AH86" s="25" t="s">
        <v>725</v>
      </c>
      <c r="AI86" s="14"/>
      <c r="AJ86" s="76" t="s">
        <v>702</v>
      </c>
      <c r="AK86" s="25" t="s">
        <v>710</v>
      </c>
      <c r="AL86" s="24" t="s">
        <v>720</v>
      </c>
      <c r="AM86" s="11" t="s">
        <v>57</v>
      </c>
      <c r="AN86" s="11"/>
      <c r="AO86" s="11"/>
      <c r="AP86" s="12"/>
      <c r="AQ86" s="14"/>
      <c r="AR86" s="14"/>
      <c r="AS86" s="14"/>
      <c r="AT86" s="14" t="str">
        <f ca="1">IFERROR(VLOOKUP(B86,'[2]2017省级重点项目'!$B$3:$O$206,6,0),"")</f>
        <v/>
      </c>
      <c r="AU86" s="14" t="str">
        <f ca="1" t="shared" si="11"/>
        <v/>
      </c>
      <c r="AV86" s="14" t="str">
        <f ca="1">IFERROR(VLOOKUP(B86,'[2]2017省级重点项目'!$B$3:$O$206,7,0),"")</f>
        <v/>
      </c>
      <c r="AW86" s="14" t="str">
        <f ca="1" t="shared" si="12"/>
        <v/>
      </c>
      <c r="AX86" s="14" t="str">
        <f ca="1">IFERROR(VLOOKUP(B86,'[2]2017省级重点项目'!$B$3:$O$206,12,0),"")</f>
        <v/>
      </c>
      <c r="AY86" s="14" t="str">
        <f ca="1">IFERROR(VLOOKUP(B86,'[2]2017省级重点项目'!$B$3:$O$206,9,0),"")</f>
        <v/>
      </c>
      <c r="AZ86" s="14" t="str">
        <f ca="1">IFERROR(VLOOKUP(B86,'[2]2017省级重点项目'!$B$3:$O$206,10,0),"")</f>
        <v/>
      </c>
    </row>
    <row r="87" s="1" customFormat="1" ht="69" customHeight="1" spans="1:52">
      <c r="A87" s="11">
        <f>IF(AJ87="","",COUNTA($AJ$7:AJ87))</f>
        <v>78</v>
      </c>
      <c r="B87" s="14" t="s">
        <v>726</v>
      </c>
      <c r="C87" s="14" t="s">
        <v>60</v>
      </c>
      <c r="D87" s="14" t="s">
        <v>57</v>
      </c>
      <c r="E87" s="14" t="s">
        <v>78</v>
      </c>
      <c r="F87" s="14" t="s">
        <v>61</v>
      </c>
      <c r="G87" s="11" t="s">
        <v>700</v>
      </c>
      <c r="H87" s="14" t="s">
        <v>727</v>
      </c>
      <c r="I87" s="14" t="s">
        <v>728</v>
      </c>
      <c r="J87" s="14" t="s">
        <v>729</v>
      </c>
      <c r="K87" s="11" t="s">
        <v>182</v>
      </c>
      <c r="L87" s="20">
        <v>220000</v>
      </c>
      <c r="M87" s="11">
        <v>0</v>
      </c>
      <c r="N87" s="11">
        <v>220000</v>
      </c>
      <c r="O87" s="11">
        <v>0</v>
      </c>
      <c r="P87" s="11">
        <v>0</v>
      </c>
      <c r="Q87" s="11">
        <v>0</v>
      </c>
      <c r="R87" s="11">
        <v>0</v>
      </c>
      <c r="S87" s="11" t="s">
        <v>66</v>
      </c>
      <c r="T87" s="11" t="s">
        <v>35</v>
      </c>
      <c r="U87" s="20">
        <v>218000</v>
      </c>
      <c r="V87" s="14" t="s">
        <v>730</v>
      </c>
      <c r="W87" s="20">
        <v>116000</v>
      </c>
      <c r="X87" s="14" t="s">
        <v>731</v>
      </c>
      <c r="Y87" s="29"/>
      <c r="Z87" s="29">
        <v>12</v>
      </c>
      <c r="AA87" s="14">
        <v>137.8</v>
      </c>
      <c r="AB87" s="14">
        <v>137.8</v>
      </c>
      <c r="AC87" s="14">
        <v>0</v>
      </c>
      <c r="AD87" s="14">
        <v>0</v>
      </c>
      <c r="AE87" s="14">
        <v>0</v>
      </c>
      <c r="AF87" s="14">
        <v>0</v>
      </c>
      <c r="AG87" s="47" t="s">
        <v>732</v>
      </c>
      <c r="AH87" s="14" t="s">
        <v>733</v>
      </c>
      <c r="AI87" s="14" t="s">
        <v>734</v>
      </c>
      <c r="AJ87" s="45" t="s">
        <v>727</v>
      </c>
      <c r="AK87" s="11" t="s">
        <v>735</v>
      </c>
      <c r="AL87" s="24" t="s">
        <v>736</v>
      </c>
      <c r="AM87" s="11" t="s">
        <v>57</v>
      </c>
      <c r="AN87" s="11"/>
      <c r="AO87" s="12" t="s">
        <v>737</v>
      </c>
      <c r="AP87" s="14" t="s">
        <v>78</v>
      </c>
      <c r="AQ87" s="14" t="s">
        <v>78</v>
      </c>
      <c r="AR87" s="14"/>
      <c r="AS87" s="14"/>
      <c r="AT87" s="14">
        <f ca="1">IFERROR(VLOOKUP(B87,'[2]2017省级重点项目'!$B$3:$O$206,6,0),"")</f>
        <v>220000</v>
      </c>
      <c r="AU87" s="14">
        <f ca="1" t="shared" si="11"/>
        <v>0</v>
      </c>
      <c r="AV87" s="14">
        <f ca="1">IFERROR(VLOOKUP(B87,'[2]2017省级重点项目'!$B$3:$O$206,7,0),"")</f>
        <v>120000</v>
      </c>
      <c r="AW87" s="14">
        <f ca="1" t="shared" si="12"/>
        <v>-4000</v>
      </c>
      <c r="AX87" s="14" t="str">
        <f ca="1">IFERROR(VLOOKUP(B87,'[2]2017省级重点项目'!$B$3:$O$206,12,0),"")</f>
        <v>台江区</v>
      </c>
      <c r="AY87" s="14" t="str">
        <f ca="1">IFERROR(VLOOKUP(B87,'[2]2017省级重点项目'!$B$3:$O$206,9,0),"")</f>
        <v>无</v>
      </c>
      <c r="AZ87" s="14">
        <f ca="1">IFERROR(VLOOKUP(B87,'[2]2017省级重点项目'!$B$3:$O$206,10,0),"")</f>
        <v>12</v>
      </c>
    </row>
    <row r="88" s="1" customFormat="1" ht="79" customHeight="1" spans="1:52">
      <c r="A88" s="11">
        <f>IF(AJ88="","",COUNTA($AJ$7:AJ88))</f>
        <v>79</v>
      </c>
      <c r="B88" s="12" t="s">
        <v>738</v>
      </c>
      <c r="C88" s="12" t="s">
        <v>60</v>
      </c>
      <c r="D88" s="12" t="s">
        <v>78</v>
      </c>
      <c r="E88" s="12" t="s">
        <v>78</v>
      </c>
      <c r="F88" s="12" t="s">
        <v>61</v>
      </c>
      <c r="G88" s="13" t="s">
        <v>700</v>
      </c>
      <c r="H88" s="12" t="s">
        <v>62</v>
      </c>
      <c r="I88" s="12" t="s">
        <v>739</v>
      </c>
      <c r="J88" s="12" t="s">
        <v>740</v>
      </c>
      <c r="K88" s="13" t="s">
        <v>65</v>
      </c>
      <c r="L88" s="21">
        <v>371000</v>
      </c>
      <c r="M88" s="13">
        <v>0</v>
      </c>
      <c r="N88" s="13">
        <v>371000</v>
      </c>
      <c r="O88" s="13">
        <v>0</v>
      </c>
      <c r="P88" s="13">
        <v>0</v>
      </c>
      <c r="Q88" s="13">
        <v>0</v>
      </c>
      <c r="R88" s="13">
        <v>0</v>
      </c>
      <c r="S88" s="13" t="s">
        <v>66</v>
      </c>
      <c r="T88" s="13" t="s">
        <v>61</v>
      </c>
      <c r="U88" s="21">
        <v>120000</v>
      </c>
      <c r="V88" s="12" t="s">
        <v>741</v>
      </c>
      <c r="W88" s="21">
        <v>80000</v>
      </c>
      <c r="X88" s="12" t="s">
        <v>742</v>
      </c>
      <c r="Y88" s="30" t="s">
        <v>496</v>
      </c>
      <c r="Z88" s="30"/>
      <c r="AA88" s="12">
        <v>100.3</v>
      </c>
      <c r="AB88" s="12">
        <v>0</v>
      </c>
      <c r="AC88" s="12">
        <v>0</v>
      </c>
      <c r="AD88" s="12">
        <v>0</v>
      </c>
      <c r="AE88" s="12">
        <v>0</v>
      </c>
      <c r="AF88" s="12">
        <v>0</v>
      </c>
      <c r="AG88" s="22" t="s">
        <v>743</v>
      </c>
      <c r="AH88" s="12" t="s">
        <v>744</v>
      </c>
      <c r="AI88" s="12" t="s">
        <v>745</v>
      </c>
      <c r="AJ88" s="46" t="s">
        <v>62</v>
      </c>
      <c r="AK88" s="13" t="s">
        <v>73</v>
      </c>
      <c r="AL88" s="24" t="s">
        <v>746</v>
      </c>
      <c r="AM88" s="13" t="s">
        <v>57</v>
      </c>
      <c r="AN88" s="13"/>
      <c r="AO88" s="12" t="s">
        <v>737</v>
      </c>
      <c r="AP88" s="12" t="s">
        <v>78</v>
      </c>
      <c r="AQ88" s="12"/>
      <c r="AR88" s="12"/>
      <c r="AS88" s="12"/>
      <c r="AT88" s="14" t="str">
        <f ca="1">IFERROR(VLOOKUP(B88,'[2]2017省级重点项目'!$B$3:$O$206,6,0),"")</f>
        <v/>
      </c>
      <c r="AU88" s="14" t="str">
        <f ca="1" t="shared" si="11"/>
        <v/>
      </c>
      <c r="AV88" s="14" t="str">
        <f ca="1">IFERROR(VLOOKUP(B88,'[2]2017省级重点项目'!$B$3:$O$206,7,0),"")</f>
        <v/>
      </c>
      <c r="AW88" s="14" t="str">
        <f ca="1" t="shared" si="12"/>
        <v/>
      </c>
      <c r="AX88" s="14" t="str">
        <f ca="1">IFERROR(VLOOKUP(B88,'[2]2017省级重点项目'!$B$3:$O$206,12,0),"")</f>
        <v/>
      </c>
      <c r="AY88" s="14" t="str">
        <f ca="1">IFERROR(VLOOKUP(B88,'[2]2017省级重点项目'!$B$3:$O$206,9,0),"")</f>
        <v/>
      </c>
      <c r="AZ88" s="14" t="str">
        <f ca="1">IFERROR(VLOOKUP(B88,'[2]2017省级重点项目'!$B$3:$O$206,10,0),"")</f>
        <v/>
      </c>
    </row>
    <row r="89" s="1" customFormat="1" ht="66" customHeight="1" spans="1:52">
      <c r="A89" s="11">
        <f>IF(AJ89="","",COUNTA($AJ$7:AJ89))</f>
        <v>80</v>
      </c>
      <c r="B89" s="12" t="s">
        <v>747</v>
      </c>
      <c r="C89" s="12" t="s">
        <v>60</v>
      </c>
      <c r="D89" s="12" t="s">
        <v>78</v>
      </c>
      <c r="E89" s="12" t="s">
        <v>78</v>
      </c>
      <c r="F89" s="12" t="s">
        <v>61</v>
      </c>
      <c r="G89" s="13" t="s">
        <v>700</v>
      </c>
      <c r="H89" s="12" t="s">
        <v>62</v>
      </c>
      <c r="I89" s="12" t="s">
        <v>748</v>
      </c>
      <c r="J89" s="12" t="s">
        <v>749</v>
      </c>
      <c r="K89" s="13" t="s">
        <v>122</v>
      </c>
      <c r="L89" s="21">
        <v>95000</v>
      </c>
      <c r="M89" s="13">
        <v>89000</v>
      </c>
      <c r="N89" s="13">
        <v>0</v>
      </c>
      <c r="O89" s="13">
        <v>0</v>
      </c>
      <c r="P89" s="13">
        <v>0</v>
      </c>
      <c r="Q89" s="13">
        <v>0</v>
      </c>
      <c r="R89" s="13">
        <v>0</v>
      </c>
      <c r="S89" s="13" t="s">
        <v>83</v>
      </c>
      <c r="T89" s="13" t="s">
        <v>61</v>
      </c>
      <c r="U89" s="21">
        <v>0</v>
      </c>
      <c r="V89" s="12" t="s">
        <v>750</v>
      </c>
      <c r="W89" s="21">
        <v>36000</v>
      </c>
      <c r="X89" s="12" t="s">
        <v>751</v>
      </c>
      <c r="Y89" s="30"/>
      <c r="Z89" s="30" t="s">
        <v>69</v>
      </c>
      <c r="AA89" s="12">
        <v>774</v>
      </c>
      <c r="AB89" s="12">
        <v>0</v>
      </c>
      <c r="AC89" s="12">
        <v>0</v>
      </c>
      <c r="AD89" s="12">
        <v>0</v>
      </c>
      <c r="AE89" s="12">
        <v>0</v>
      </c>
      <c r="AF89" s="12">
        <v>0</v>
      </c>
      <c r="AG89" s="22" t="s">
        <v>752</v>
      </c>
      <c r="AH89" s="12" t="s">
        <v>753</v>
      </c>
      <c r="AI89" s="12" t="s">
        <v>754</v>
      </c>
      <c r="AJ89" s="46" t="s">
        <v>62</v>
      </c>
      <c r="AK89" s="13" t="s">
        <v>73</v>
      </c>
      <c r="AL89" s="24" t="s">
        <v>755</v>
      </c>
      <c r="AM89" s="13" t="s">
        <v>57</v>
      </c>
      <c r="AN89" s="13"/>
      <c r="AO89" s="12" t="s">
        <v>737</v>
      </c>
      <c r="AP89" s="12"/>
      <c r="AQ89" s="12"/>
      <c r="AR89" s="12"/>
      <c r="AS89" s="12"/>
      <c r="AT89" s="14" t="str">
        <f ca="1">IFERROR(VLOOKUP(B89,'[2]2017省级重点项目'!$B$3:$O$206,6,0),"")</f>
        <v/>
      </c>
      <c r="AU89" s="14" t="str">
        <f ca="1" t="shared" si="11"/>
        <v/>
      </c>
      <c r="AV89" s="14" t="str">
        <f ca="1">IFERROR(VLOOKUP(B89,'[2]2017省级重点项目'!$B$3:$O$206,7,0),"")</f>
        <v/>
      </c>
      <c r="AW89" s="14" t="str">
        <f ca="1" t="shared" si="12"/>
        <v/>
      </c>
      <c r="AX89" s="14" t="str">
        <f ca="1">IFERROR(VLOOKUP(B89,'[2]2017省级重点项目'!$B$3:$O$206,12,0),"")</f>
        <v/>
      </c>
      <c r="AY89" s="14" t="str">
        <f ca="1">IFERROR(VLOOKUP(B89,'[2]2017省级重点项目'!$B$3:$O$206,9,0),"")</f>
        <v/>
      </c>
      <c r="AZ89" s="14" t="str">
        <f ca="1">IFERROR(VLOOKUP(B89,'[2]2017省级重点项目'!$B$3:$O$206,10,0),"")</f>
        <v/>
      </c>
    </row>
    <row r="90" s="1" customFormat="1" ht="66" customHeight="1" spans="1:52">
      <c r="A90" s="11">
        <f>IF(AJ90="","",COUNTA($AJ$7:AJ90))</f>
        <v>81</v>
      </c>
      <c r="B90" s="14" t="s">
        <v>756</v>
      </c>
      <c r="C90" s="14" t="s">
        <v>117</v>
      </c>
      <c r="D90" s="14" t="s">
        <v>118</v>
      </c>
      <c r="E90" s="14"/>
      <c r="F90" s="14" t="s">
        <v>78</v>
      </c>
      <c r="G90" s="11" t="s">
        <v>700</v>
      </c>
      <c r="H90" s="14" t="s">
        <v>79</v>
      </c>
      <c r="I90" s="14" t="s">
        <v>604</v>
      </c>
      <c r="J90" s="14" t="s">
        <v>757</v>
      </c>
      <c r="K90" s="11" t="s">
        <v>122</v>
      </c>
      <c r="L90" s="20">
        <v>37800</v>
      </c>
      <c r="M90" s="11">
        <v>7588</v>
      </c>
      <c r="N90" s="11"/>
      <c r="O90" s="11">
        <v>30351</v>
      </c>
      <c r="P90" s="11"/>
      <c r="Q90" s="11"/>
      <c r="R90" s="11"/>
      <c r="S90" s="11" t="s">
        <v>83</v>
      </c>
      <c r="T90" s="11" t="s">
        <v>35</v>
      </c>
      <c r="U90" s="20">
        <v>7300</v>
      </c>
      <c r="V90" s="14" t="s">
        <v>758</v>
      </c>
      <c r="W90" s="20">
        <v>15000</v>
      </c>
      <c r="X90" s="14" t="s">
        <v>759</v>
      </c>
      <c r="Y90" s="29"/>
      <c r="Z90" s="29"/>
      <c r="AA90" s="14"/>
      <c r="AB90" s="14"/>
      <c r="AC90" s="14"/>
      <c r="AD90" s="14"/>
      <c r="AE90" s="14"/>
      <c r="AF90" s="14"/>
      <c r="AG90" s="47" t="s">
        <v>760</v>
      </c>
      <c r="AH90" s="14" t="s">
        <v>761</v>
      </c>
      <c r="AI90" s="14" t="s">
        <v>762</v>
      </c>
      <c r="AJ90" s="45" t="s">
        <v>79</v>
      </c>
      <c r="AK90" s="11" t="s">
        <v>89</v>
      </c>
      <c r="AL90" s="24" t="s">
        <v>550</v>
      </c>
      <c r="AM90" s="11" t="s">
        <v>57</v>
      </c>
      <c r="AN90" s="11"/>
      <c r="AO90" s="12" t="s">
        <v>737</v>
      </c>
      <c r="AP90" s="14"/>
      <c r="AQ90" s="14"/>
      <c r="AR90" s="14"/>
      <c r="AS90" s="14"/>
      <c r="AT90" s="14" t="str">
        <f ca="1">IFERROR(VLOOKUP(B90,'[2]2017省级重点项目'!$B$3:$O$206,6,0),"")</f>
        <v/>
      </c>
      <c r="AU90" s="14" t="str">
        <f ca="1" t="shared" si="11"/>
        <v/>
      </c>
      <c r="AV90" s="14" t="str">
        <f ca="1">IFERROR(VLOOKUP(B90,'[2]2017省级重点项目'!$B$3:$O$206,7,0),"")</f>
        <v/>
      </c>
      <c r="AW90" s="14" t="str">
        <f ca="1" t="shared" si="12"/>
        <v/>
      </c>
      <c r="AX90" s="14" t="str">
        <f ca="1">IFERROR(VLOOKUP(B90,'[2]2017省级重点项目'!$B$3:$O$206,12,0),"")</f>
        <v/>
      </c>
      <c r="AY90" s="14" t="str">
        <f ca="1">IFERROR(VLOOKUP(B90,'[2]2017省级重点项目'!$B$3:$O$206,9,0),"")</f>
        <v/>
      </c>
      <c r="AZ90" s="14" t="str">
        <f ca="1">IFERROR(VLOOKUP(B90,'[2]2017省级重点项目'!$B$3:$O$206,10,0),"")</f>
        <v/>
      </c>
    </row>
    <row r="91" s="1" customFormat="1" ht="57" customHeight="1" spans="1:52">
      <c r="A91" s="11">
        <f>IF(AJ91="","",COUNTA($AJ$7:AJ91))</f>
        <v>82</v>
      </c>
      <c r="B91" s="14" t="s">
        <v>763</v>
      </c>
      <c r="C91" s="14"/>
      <c r="D91" s="14"/>
      <c r="E91" s="14"/>
      <c r="F91" s="14" t="s">
        <v>78</v>
      </c>
      <c r="G91" s="11" t="s">
        <v>700</v>
      </c>
      <c r="H91" s="14" t="s">
        <v>79</v>
      </c>
      <c r="I91" s="14" t="s">
        <v>764</v>
      </c>
      <c r="J91" s="14" t="s">
        <v>765</v>
      </c>
      <c r="K91" s="11" t="s">
        <v>100</v>
      </c>
      <c r="L91" s="20">
        <v>15000</v>
      </c>
      <c r="M91" s="11">
        <v>15000</v>
      </c>
      <c r="N91" s="11"/>
      <c r="O91" s="11"/>
      <c r="P91" s="11"/>
      <c r="Q91" s="11"/>
      <c r="R91" s="11"/>
      <c r="S91" s="11" t="s">
        <v>83</v>
      </c>
      <c r="T91" s="11" t="s">
        <v>766</v>
      </c>
      <c r="U91" s="20">
        <v>6200</v>
      </c>
      <c r="V91" s="14" t="s">
        <v>767</v>
      </c>
      <c r="W91" s="20">
        <v>8800</v>
      </c>
      <c r="X91" s="14" t="s">
        <v>768</v>
      </c>
      <c r="Y91" s="29"/>
      <c r="Z91" s="29">
        <v>12</v>
      </c>
      <c r="AA91" s="14"/>
      <c r="AB91" s="14"/>
      <c r="AC91" s="14"/>
      <c r="AD91" s="14"/>
      <c r="AE91" s="14"/>
      <c r="AF91" s="14"/>
      <c r="AG91" s="47" t="s">
        <v>769</v>
      </c>
      <c r="AH91" s="14"/>
      <c r="AI91" s="14" t="s">
        <v>770</v>
      </c>
      <c r="AJ91" s="45" t="s">
        <v>79</v>
      </c>
      <c r="AK91" s="11" t="s">
        <v>89</v>
      </c>
      <c r="AL91" s="24" t="s">
        <v>550</v>
      </c>
      <c r="AM91" s="11" t="s">
        <v>57</v>
      </c>
      <c r="AN91" s="11"/>
      <c r="AO91" s="12" t="s">
        <v>737</v>
      </c>
      <c r="AP91" s="14" t="s">
        <v>78</v>
      </c>
      <c r="AQ91" s="14"/>
      <c r="AR91" s="14"/>
      <c r="AS91" s="14"/>
      <c r="AT91" s="14" t="str">
        <f ca="1">IFERROR(VLOOKUP(B91,'[2]2017省级重点项目'!$B$3:$O$206,6,0),"")</f>
        <v/>
      </c>
      <c r="AU91" s="14" t="str">
        <f ca="1" t="shared" si="11"/>
        <v/>
      </c>
      <c r="AV91" s="14" t="str">
        <f ca="1">IFERROR(VLOOKUP(B91,'[2]2017省级重点项目'!$B$3:$O$206,7,0),"")</f>
        <v/>
      </c>
      <c r="AW91" s="14" t="str">
        <f ca="1" t="shared" si="12"/>
        <v/>
      </c>
      <c r="AX91" s="14" t="str">
        <f ca="1">IFERROR(VLOOKUP(B91,'[2]2017省级重点项目'!$B$3:$O$206,12,0),"")</f>
        <v/>
      </c>
      <c r="AY91" s="14" t="str">
        <f ca="1">IFERROR(VLOOKUP(B91,'[2]2017省级重点项目'!$B$3:$O$206,9,0),"")</f>
        <v/>
      </c>
      <c r="AZ91" s="14" t="str">
        <f ca="1">IFERROR(VLOOKUP(B91,'[2]2017省级重点项目'!$B$3:$O$206,10,0),"")</f>
        <v/>
      </c>
    </row>
    <row r="92" s="1" customFormat="1" ht="114" customHeight="1" spans="1:52">
      <c r="A92" s="11">
        <f>IF(AJ92="","",COUNTA($AJ$7:AJ92))</f>
        <v>83</v>
      </c>
      <c r="B92" s="14" t="s">
        <v>771</v>
      </c>
      <c r="C92" s="14" t="s">
        <v>60</v>
      </c>
      <c r="D92" s="14" t="s">
        <v>57</v>
      </c>
      <c r="E92" s="14"/>
      <c r="F92" s="14" t="s">
        <v>78</v>
      </c>
      <c r="G92" s="11" t="s">
        <v>700</v>
      </c>
      <c r="H92" s="14" t="s">
        <v>79</v>
      </c>
      <c r="I92" s="14" t="s">
        <v>604</v>
      </c>
      <c r="J92" s="14" t="s">
        <v>772</v>
      </c>
      <c r="K92" s="11" t="s">
        <v>82</v>
      </c>
      <c r="L92" s="20">
        <v>184000</v>
      </c>
      <c r="M92" s="11">
        <v>57992</v>
      </c>
      <c r="N92" s="11"/>
      <c r="O92" s="11">
        <v>28100</v>
      </c>
      <c r="P92" s="11"/>
      <c r="Q92" s="11"/>
      <c r="R92" s="11"/>
      <c r="S92" s="11" t="s">
        <v>83</v>
      </c>
      <c r="T92" s="11" t="s">
        <v>35</v>
      </c>
      <c r="U92" s="20">
        <v>86000</v>
      </c>
      <c r="V92" s="14" t="s">
        <v>773</v>
      </c>
      <c r="W92" s="20">
        <v>68000</v>
      </c>
      <c r="X92" s="14" t="s">
        <v>774</v>
      </c>
      <c r="Y92" s="29"/>
      <c r="Z92" s="29"/>
      <c r="AA92" s="14">
        <v>824</v>
      </c>
      <c r="AB92" s="14">
        <v>824</v>
      </c>
      <c r="AC92" s="14"/>
      <c r="AD92" s="14"/>
      <c r="AE92" s="14"/>
      <c r="AF92" s="14"/>
      <c r="AG92" s="47" t="s">
        <v>775</v>
      </c>
      <c r="AH92" s="14" t="s">
        <v>776</v>
      </c>
      <c r="AI92" s="14" t="s">
        <v>777</v>
      </c>
      <c r="AJ92" s="45" t="s">
        <v>79</v>
      </c>
      <c r="AK92" s="11" t="s">
        <v>89</v>
      </c>
      <c r="AL92" s="24" t="s">
        <v>550</v>
      </c>
      <c r="AM92" s="11" t="s">
        <v>57</v>
      </c>
      <c r="AN92" s="11"/>
      <c r="AO92" s="12" t="s">
        <v>737</v>
      </c>
      <c r="AP92" s="14" t="s">
        <v>78</v>
      </c>
      <c r="AQ92" s="14" t="s">
        <v>78</v>
      </c>
      <c r="AR92" s="14" t="s">
        <v>78</v>
      </c>
      <c r="AS92" s="14"/>
      <c r="AT92" s="14">
        <f ca="1">IFERROR(VLOOKUP(B92,'[2]2017省级重点项目'!$B$3:$O$206,6,0),"")</f>
        <v>184000</v>
      </c>
      <c r="AU92" s="14">
        <f ca="1" t="shared" si="11"/>
        <v>0</v>
      </c>
      <c r="AV92" s="14">
        <f ca="1">IFERROR(VLOOKUP(B92,'[2]2017省级重点项目'!$B$3:$O$206,7,0),"")</f>
        <v>30000</v>
      </c>
      <c r="AW92" s="14">
        <f ca="1" t="shared" si="12"/>
        <v>38000</v>
      </c>
      <c r="AX92" s="14" t="str">
        <f ca="1">IFERROR(VLOOKUP(B92,'[2]2017省级重点项目'!$B$3:$O$206,12,0),"")</f>
        <v>马尾区</v>
      </c>
      <c r="AY92" s="14" t="str">
        <f ca="1">IFERROR(VLOOKUP(B92,'[2]2017省级重点项目'!$B$3:$O$206,9,0),"")</f>
        <v>无</v>
      </c>
      <c r="AZ92" s="14" t="str">
        <f ca="1">IFERROR(VLOOKUP(B92,'[2]2017省级重点项目'!$B$3:$O$206,10,0),"")</f>
        <v>无</v>
      </c>
    </row>
    <row r="93" s="1" customFormat="1" ht="65" customHeight="1" spans="1:52">
      <c r="A93" s="11">
        <f>IF(AJ93="","",COUNTA($AJ$7:AJ93))</f>
        <v>84</v>
      </c>
      <c r="B93" s="14" t="s">
        <v>778</v>
      </c>
      <c r="C93" s="14" t="s">
        <v>77</v>
      </c>
      <c r="D93" s="14" t="s">
        <v>57</v>
      </c>
      <c r="E93" s="14"/>
      <c r="F93" s="14" t="s">
        <v>78</v>
      </c>
      <c r="G93" s="11" t="s">
        <v>700</v>
      </c>
      <c r="H93" s="14" t="s">
        <v>79</v>
      </c>
      <c r="I93" s="14" t="s">
        <v>764</v>
      </c>
      <c r="J93" s="14" t="s">
        <v>779</v>
      </c>
      <c r="K93" s="11" t="s">
        <v>257</v>
      </c>
      <c r="L93" s="20">
        <v>74100</v>
      </c>
      <c r="M93" s="11">
        <v>82000</v>
      </c>
      <c r="N93" s="11"/>
      <c r="O93" s="11"/>
      <c r="P93" s="11"/>
      <c r="Q93" s="11"/>
      <c r="R93" s="11"/>
      <c r="S93" s="11" t="s">
        <v>83</v>
      </c>
      <c r="T93" s="11" t="s">
        <v>766</v>
      </c>
      <c r="U93" s="20">
        <v>9600</v>
      </c>
      <c r="V93" s="14" t="s">
        <v>780</v>
      </c>
      <c r="W93" s="20">
        <v>15000</v>
      </c>
      <c r="X93" s="14" t="s">
        <v>781</v>
      </c>
      <c r="Y93" s="29"/>
      <c r="Z93" s="29" t="s">
        <v>617</v>
      </c>
      <c r="AA93" s="14"/>
      <c r="AB93" s="14"/>
      <c r="AC93" s="14"/>
      <c r="AD93" s="14"/>
      <c r="AE93" s="14"/>
      <c r="AF93" s="14"/>
      <c r="AG93" s="47" t="s">
        <v>782</v>
      </c>
      <c r="AH93" s="14"/>
      <c r="AI93" s="14" t="s">
        <v>770</v>
      </c>
      <c r="AJ93" s="45" t="s">
        <v>79</v>
      </c>
      <c r="AK93" s="11" t="s">
        <v>89</v>
      </c>
      <c r="AL93" s="24" t="s">
        <v>550</v>
      </c>
      <c r="AM93" s="11" t="s">
        <v>57</v>
      </c>
      <c r="AN93" s="11"/>
      <c r="AO93" s="12" t="s">
        <v>737</v>
      </c>
      <c r="AP93" s="14" t="s">
        <v>78</v>
      </c>
      <c r="AQ93" s="14"/>
      <c r="AR93" s="14"/>
      <c r="AS93" s="14"/>
      <c r="AT93" s="14" t="str">
        <f ca="1">IFERROR(VLOOKUP(B93,'[2]2017省级重点项目'!$B$3:$O$206,6,0),"")</f>
        <v/>
      </c>
      <c r="AU93" s="14" t="str">
        <f ca="1" t="shared" si="11"/>
        <v/>
      </c>
      <c r="AV93" s="14" t="str">
        <f ca="1">IFERROR(VLOOKUP(B93,'[2]2017省级重点项目'!$B$3:$O$206,7,0),"")</f>
        <v/>
      </c>
      <c r="AW93" s="14" t="str">
        <f ca="1" t="shared" si="12"/>
        <v/>
      </c>
      <c r="AX93" s="14" t="str">
        <f ca="1">IFERROR(VLOOKUP(B93,'[2]2017省级重点项目'!$B$3:$O$206,12,0),"")</f>
        <v/>
      </c>
      <c r="AY93" s="14" t="str">
        <f ca="1">IFERROR(VLOOKUP(B93,'[2]2017省级重点项目'!$B$3:$O$206,9,0),"")</f>
        <v/>
      </c>
      <c r="AZ93" s="14" t="str">
        <f ca="1">IFERROR(VLOOKUP(B93,'[2]2017省级重点项目'!$B$3:$O$206,10,0),"")</f>
        <v/>
      </c>
    </row>
    <row r="94" s="1" customFormat="1" ht="75" customHeight="1" spans="1:52">
      <c r="A94" s="11">
        <f>IF(AJ94="","",COUNTA($AJ$7:AJ94))</f>
        <v>85</v>
      </c>
      <c r="B94" s="14" t="s">
        <v>783</v>
      </c>
      <c r="C94" s="14" t="s">
        <v>117</v>
      </c>
      <c r="D94" s="14" t="s">
        <v>118</v>
      </c>
      <c r="E94" s="14"/>
      <c r="F94" s="14" t="s">
        <v>78</v>
      </c>
      <c r="G94" s="11" t="s">
        <v>700</v>
      </c>
      <c r="H94" s="14" t="s">
        <v>79</v>
      </c>
      <c r="I94" s="14" t="s">
        <v>604</v>
      </c>
      <c r="J94" s="14" t="s">
        <v>784</v>
      </c>
      <c r="K94" s="11" t="s">
        <v>257</v>
      </c>
      <c r="L94" s="20">
        <v>141839</v>
      </c>
      <c r="M94" s="11">
        <v>109300</v>
      </c>
      <c r="N94" s="11"/>
      <c r="O94" s="11"/>
      <c r="P94" s="11"/>
      <c r="Q94" s="11"/>
      <c r="R94" s="11"/>
      <c r="S94" s="11" t="s">
        <v>83</v>
      </c>
      <c r="T94" s="11" t="s">
        <v>35</v>
      </c>
      <c r="U94" s="20">
        <v>18000</v>
      </c>
      <c r="V94" s="14" t="s">
        <v>785</v>
      </c>
      <c r="W94" s="20">
        <v>15000</v>
      </c>
      <c r="X94" s="14" t="s">
        <v>786</v>
      </c>
      <c r="Y94" s="29"/>
      <c r="Z94" s="29"/>
      <c r="AA94" s="14">
        <v>981</v>
      </c>
      <c r="AB94" s="14">
        <v>300</v>
      </c>
      <c r="AC94" s="14"/>
      <c r="AD94" s="14"/>
      <c r="AE94" s="14"/>
      <c r="AF94" s="14"/>
      <c r="AG94" s="47" t="s">
        <v>775</v>
      </c>
      <c r="AH94" s="14" t="s">
        <v>761</v>
      </c>
      <c r="AI94" s="14" t="s">
        <v>787</v>
      </c>
      <c r="AJ94" s="45" t="s">
        <v>79</v>
      </c>
      <c r="AK94" s="11" t="s">
        <v>89</v>
      </c>
      <c r="AL94" s="24" t="s">
        <v>550</v>
      </c>
      <c r="AM94" s="11" t="s">
        <v>57</v>
      </c>
      <c r="AN94" s="11"/>
      <c r="AO94" s="12" t="s">
        <v>737</v>
      </c>
      <c r="AP94" s="14" t="s">
        <v>78</v>
      </c>
      <c r="AQ94" s="14"/>
      <c r="AR94" s="14"/>
      <c r="AS94" s="14"/>
      <c r="AT94" s="14" t="str">
        <f ca="1">IFERROR(VLOOKUP(B94,'[2]2017省级重点项目'!$B$3:$O$206,6,0),"")</f>
        <v/>
      </c>
      <c r="AU94" s="14" t="str">
        <f ca="1" t="shared" si="11"/>
        <v/>
      </c>
      <c r="AV94" s="14" t="str">
        <f ca="1">IFERROR(VLOOKUP(B94,'[2]2017省级重点项目'!$B$3:$O$206,7,0),"")</f>
        <v/>
      </c>
      <c r="AW94" s="14" t="str">
        <f ca="1" t="shared" si="12"/>
        <v/>
      </c>
      <c r="AX94" s="14" t="str">
        <f ca="1">IFERROR(VLOOKUP(B94,'[2]2017省级重点项目'!$B$3:$O$206,12,0),"")</f>
        <v/>
      </c>
      <c r="AY94" s="14" t="str">
        <f ca="1">IFERROR(VLOOKUP(B94,'[2]2017省级重点项目'!$B$3:$O$206,9,0),"")</f>
        <v/>
      </c>
      <c r="AZ94" s="14" t="str">
        <f ca="1">IFERROR(VLOOKUP(B94,'[2]2017省级重点项目'!$B$3:$O$206,10,0),"")</f>
        <v/>
      </c>
    </row>
    <row r="95" s="1" customFormat="1" ht="152" customHeight="1" spans="1:52">
      <c r="A95" s="11">
        <f>IF(AJ95="","",COUNTA($AJ$7:AJ95))</f>
        <v>86</v>
      </c>
      <c r="B95" s="12" t="s">
        <v>788</v>
      </c>
      <c r="C95" s="13" t="s">
        <v>78</v>
      </c>
      <c r="D95" s="13" t="s">
        <v>78</v>
      </c>
      <c r="E95" s="13" t="s">
        <v>78</v>
      </c>
      <c r="F95" s="13" t="s">
        <v>78</v>
      </c>
      <c r="G95" s="13" t="s">
        <v>700</v>
      </c>
      <c r="H95" s="13" t="s">
        <v>97</v>
      </c>
      <c r="I95" s="13" t="s">
        <v>789</v>
      </c>
      <c r="J95" s="12" t="s">
        <v>790</v>
      </c>
      <c r="K95" s="13" t="s">
        <v>82</v>
      </c>
      <c r="L95" s="21">
        <v>221460</v>
      </c>
      <c r="M95" s="13">
        <v>0</v>
      </c>
      <c r="N95" s="13">
        <v>0</v>
      </c>
      <c r="O95" s="13">
        <v>0</v>
      </c>
      <c r="P95" s="13">
        <v>0</v>
      </c>
      <c r="Q95" s="13">
        <v>0</v>
      </c>
      <c r="R95" s="13">
        <v>0</v>
      </c>
      <c r="S95" s="13">
        <v>0</v>
      </c>
      <c r="T95" s="13">
        <v>0</v>
      </c>
      <c r="U95" s="21">
        <v>62500</v>
      </c>
      <c r="V95" s="12" t="s">
        <v>791</v>
      </c>
      <c r="W95" s="21">
        <v>128270</v>
      </c>
      <c r="X95" s="12" t="s">
        <v>792</v>
      </c>
      <c r="Y95" s="30"/>
      <c r="Z95" s="30"/>
      <c r="AA95" s="13">
        <v>0</v>
      </c>
      <c r="AB95" s="13">
        <v>0</v>
      </c>
      <c r="AC95" s="13">
        <v>0</v>
      </c>
      <c r="AD95" s="13">
        <v>0</v>
      </c>
      <c r="AE95" s="13">
        <v>0</v>
      </c>
      <c r="AF95" s="13">
        <v>0</v>
      </c>
      <c r="AG95" s="22" t="s">
        <v>793</v>
      </c>
      <c r="AH95" s="13">
        <v>0</v>
      </c>
      <c r="AI95" s="13">
        <v>0</v>
      </c>
      <c r="AJ95" s="46" t="s">
        <v>97</v>
      </c>
      <c r="AK95" s="13" t="s">
        <v>108</v>
      </c>
      <c r="AL95" s="13" t="s">
        <v>309</v>
      </c>
      <c r="AM95" s="13" t="s">
        <v>57</v>
      </c>
      <c r="AN95" s="13"/>
      <c r="AO95" s="13" t="s">
        <v>737</v>
      </c>
      <c r="AP95" s="13"/>
      <c r="AQ95" s="13"/>
      <c r="AR95" s="13"/>
      <c r="AS95" s="13"/>
      <c r="AT95" s="14" t="str">
        <f ca="1">IFERROR(VLOOKUP(B95,'[2]2017省级重点项目'!$B$3:$O$206,6,0),"")</f>
        <v/>
      </c>
      <c r="AU95" s="14" t="str">
        <f ca="1" t="shared" si="11"/>
        <v/>
      </c>
      <c r="AV95" s="14" t="str">
        <f ca="1">IFERROR(VLOOKUP(B95,'[2]2017省级重点项目'!$B$3:$O$206,7,0),"")</f>
        <v/>
      </c>
      <c r="AW95" s="14" t="str">
        <f ca="1" t="shared" si="12"/>
        <v/>
      </c>
      <c r="AX95" s="14" t="str">
        <f ca="1">IFERROR(VLOOKUP(B95,'[2]2017省级重点项目'!$B$3:$O$206,12,0),"")</f>
        <v/>
      </c>
      <c r="AY95" s="14" t="str">
        <f ca="1">IFERROR(VLOOKUP(B95,'[2]2017省级重点项目'!$B$3:$O$206,9,0),"")</f>
        <v/>
      </c>
      <c r="AZ95" s="14" t="str">
        <f ca="1">IFERROR(VLOOKUP(B95,'[2]2017省级重点项目'!$B$3:$O$206,10,0),"")</f>
        <v/>
      </c>
    </row>
    <row r="96" s="1" customFormat="1" ht="184" customHeight="1" spans="1:52">
      <c r="A96" s="11">
        <f>IF(AJ96="","",COUNTA($AJ$7:AJ96))</f>
        <v>87</v>
      </c>
      <c r="B96" s="12" t="s">
        <v>794</v>
      </c>
      <c r="C96" s="13" t="s">
        <v>78</v>
      </c>
      <c r="D96" s="13" t="s">
        <v>78</v>
      </c>
      <c r="E96" s="13" t="s">
        <v>78</v>
      </c>
      <c r="F96" s="13" t="s">
        <v>78</v>
      </c>
      <c r="G96" s="13" t="s">
        <v>700</v>
      </c>
      <c r="H96" s="13" t="s">
        <v>97</v>
      </c>
      <c r="I96" s="13" t="s">
        <v>110</v>
      </c>
      <c r="J96" s="22" t="s">
        <v>795</v>
      </c>
      <c r="K96" s="13" t="s">
        <v>65</v>
      </c>
      <c r="L96" s="21">
        <v>170000</v>
      </c>
      <c r="M96" s="13">
        <v>0</v>
      </c>
      <c r="N96" s="13">
        <v>0</v>
      </c>
      <c r="O96" s="13">
        <v>0</v>
      </c>
      <c r="P96" s="13">
        <v>0</v>
      </c>
      <c r="Q96" s="13">
        <v>0</v>
      </c>
      <c r="R96" s="13">
        <v>0</v>
      </c>
      <c r="S96" s="13">
        <v>0</v>
      </c>
      <c r="T96" s="13">
        <v>0</v>
      </c>
      <c r="U96" s="21">
        <v>50000</v>
      </c>
      <c r="V96" s="22" t="s">
        <v>796</v>
      </c>
      <c r="W96" s="32">
        <v>43480</v>
      </c>
      <c r="X96" s="22" t="s">
        <v>797</v>
      </c>
      <c r="Y96" s="30"/>
      <c r="Z96" s="30"/>
      <c r="AA96" s="13">
        <v>0</v>
      </c>
      <c r="AB96" s="13">
        <v>0</v>
      </c>
      <c r="AC96" s="13">
        <v>0</v>
      </c>
      <c r="AD96" s="13">
        <v>0</v>
      </c>
      <c r="AE96" s="13">
        <v>0</v>
      </c>
      <c r="AF96" s="13">
        <v>0</v>
      </c>
      <c r="AG96" s="22" t="s">
        <v>798</v>
      </c>
      <c r="AH96" s="13">
        <v>0</v>
      </c>
      <c r="AI96" s="13">
        <v>0</v>
      </c>
      <c r="AJ96" s="46" t="s">
        <v>97</v>
      </c>
      <c r="AK96" s="13" t="s">
        <v>108</v>
      </c>
      <c r="AL96" s="13" t="s">
        <v>309</v>
      </c>
      <c r="AM96" s="13" t="s">
        <v>57</v>
      </c>
      <c r="AN96" s="13"/>
      <c r="AO96" s="13" t="s">
        <v>737</v>
      </c>
      <c r="AP96" s="13"/>
      <c r="AQ96" s="13"/>
      <c r="AR96" s="13" t="s">
        <v>78</v>
      </c>
      <c r="AS96" s="13"/>
      <c r="AT96" s="14" t="str">
        <f ca="1">IFERROR(VLOOKUP(B96,'[2]2017省级重点项目'!$B$3:$O$206,6,0),"")</f>
        <v/>
      </c>
      <c r="AU96" s="14" t="str">
        <f ca="1" t="shared" si="11"/>
        <v/>
      </c>
      <c r="AV96" s="14" t="str">
        <f ca="1">IFERROR(VLOOKUP(B96,'[2]2017省级重点项目'!$B$3:$O$206,7,0),"")</f>
        <v/>
      </c>
      <c r="AW96" s="14" t="str">
        <f ca="1" t="shared" si="12"/>
        <v/>
      </c>
      <c r="AX96" s="14" t="str">
        <f ca="1">IFERROR(VLOOKUP(B96,'[2]2017省级重点项目'!$B$3:$O$206,12,0),"")</f>
        <v/>
      </c>
      <c r="AY96" s="14" t="str">
        <f ca="1">IFERROR(VLOOKUP(B96,'[2]2017省级重点项目'!$B$3:$O$206,9,0),"")</f>
        <v/>
      </c>
      <c r="AZ96" s="14" t="str">
        <f ca="1">IFERROR(VLOOKUP(B96,'[2]2017省级重点项目'!$B$3:$O$206,10,0),"")</f>
        <v/>
      </c>
    </row>
    <row r="97" s="1" customFormat="1" ht="76" customHeight="1" spans="1:52">
      <c r="A97" s="11">
        <f>IF(AJ97="","",COUNTA($AJ$7:AJ97))</f>
        <v>88</v>
      </c>
      <c r="B97" s="12" t="s">
        <v>799</v>
      </c>
      <c r="C97" s="13" t="s">
        <v>61</v>
      </c>
      <c r="D97" s="13" t="s">
        <v>61</v>
      </c>
      <c r="E97" s="13" t="s">
        <v>61</v>
      </c>
      <c r="F97" s="13" t="s">
        <v>61</v>
      </c>
      <c r="G97" s="13" t="s">
        <v>700</v>
      </c>
      <c r="H97" s="13" t="s">
        <v>800</v>
      </c>
      <c r="I97" s="13" t="s">
        <v>801</v>
      </c>
      <c r="J97" s="12" t="s">
        <v>802</v>
      </c>
      <c r="K97" s="13" t="s">
        <v>297</v>
      </c>
      <c r="L97" s="21">
        <v>305574</v>
      </c>
      <c r="M97" s="13">
        <v>1574</v>
      </c>
      <c r="N97" s="13">
        <v>119000</v>
      </c>
      <c r="O97" s="13">
        <v>0</v>
      </c>
      <c r="P97" s="13">
        <v>0</v>
      </c>
      <c r="Q97" s="13">
        <v>0</v>
      </c>
      <c r="R97" s="13">
        <v>0</v>
      </c>
      <c r="S97" s="13">
        <v>0</v>
      </c>
      <c r="T97" s="13" t="s">
        <v>61</v>
      </c>
      <c r="U97" s="21">
        <v>176000</v>
      </c>
      <c r="V97" s="12" t="s">
        <v>803</v>
      </c>
      <c r="W97" s="21">
        <v>83574</v>
      </c>
      <c r="X97" s="12" t="s">
        <v>804</v>
      </c>
      <c r="Y97" s="30"/>
      <c r="Z97" s="30"/>
      <c r="AA97" s="13" t="s">
        <v>496</v>
      </c>
      <c r="AB97" s="13" t="s">
        <v>496</v>
      </c>
      <c r="AC97" s="13">
        <v>0</v>
      </c>
      <c r="AD97" s="13">
        <v>0</v>
      </c>
      <c r="AE97" s="13">
        <v>0</v>
      </c>
      <c r="AF97" s="13">
        <v>0</v>
      </c>
      <c r="AG97" s="22" t="s">
        <v>805</v>
      </c>
      <c r="AH97" s="13" t="s">
        <v>806</v>
      </c>
      <c r="AI97" s="13" t="s">
        <v>807</v>
      </c>
      <c r="AJ97" s="46" t="s">
        <v>97</v>
      </c>
      <c r="AK97" s="13" t="s">
        <v>108</v>
      </c>
      <c r="AL97" s="13" t="s">
        <v>309</v>
      </c>
      <c r="AM97" s="13" t="s">
        <v>57</v>
      </c>
      <c r="AN97" s="13"/>
      <c r="AO97" s="13" t="s">
        <v>737</v>
      </c>
      <c r="AP97" s="13" t="s">
        <v>78</v>
      </c>
      <c r="AQ97" s="13"/>
      <c r="AR97" s="13"/>
      <c r="AS97" s="13"/>
      <c r="AT97" s="14" t="str">
        <f ca="1">IFERROR(VLOOKUP(B97,'[2]2017省级重点项目'!$B$3:$O$206,6,0),"")</f>
        <v/>
      </c>
      <c r="AU97" s="14" t="str">
        <f ca="1" t="shared" si="11"/>
        <v/>
      </c>
      <c r="AV97" s="14" t="str">
        <f ca="1">IFERROR(VLOOKUP(B97,'[2]2017省级重点项目'!$B$3:$O$206,7,0),"")</f>
        <v/>
      </c>
      <c r="AW97" s="14" t="str">
        <f ca="1" t="shared" si="12"/>
        <v/>
      </c>
      <c r="AX97" s="14" t="str">
        <f ca="1">IFERROR(VLOOKUP(B97,'[2]2017省级重点项目'!$B$3:$O$206,12,0),"")</f>
        <v/>
      </c>
      <c r="AY97" s="14" t="str">
        <f ca="1">IFERROR(VLOOKUP(B97,'[2]2017省级重点项目'!$B$3:$O$206,9,0),"")</f>
        <v/>
      </c>
      <c r="AZ97" s="14" t="str">
        <f ca="1">IFERROR(VLOOKUP(B97,'[2]2017省级重点项目'!$B$3:$O$206,10,0),"")</f>
        <v/>
      </c>
    </row>
    <row r="98" s="1" customFormat="1" ht="53" customHeight="1" spans="1:52">
      <c r="A98" s="11">
        <f>IF(AJ98="","",COUNTA($AJ$7:AJ98))</f>
        <v>89</v>
      </c>
      <c r="B98" s="12" t="s">
        <v>808</v>
      </c>
      <c r="C98" s="13" t="s">
        <v>117</v>
      </c>
      <c r="D98" s="13" t="s">
        <v>117</v>
      </c>
      <c r="E98" s="13" t="s">
        <v>78</v>
      </c>
      <c r="F98" s="13" t="s">
        <v>78</v>
      </c>
      <c r="G98" s="13" t="s">
        <v>700</v>
      </c>
      <c r="H98" s="13" t="s">
        <v>97</v>
      </c>
      <c r="I98" s="13" t="s">
        <v>809</v>
      </c>
      <c r="J98" s="12" t="s">
        <v>810</v>
      </c>
      <c r="K98" s="13" t="s">
        <v>100</v>
      </c>
      <c r="L98" s="21">
        <v>7000</v>
      </c>
      <c r="M98" s="13">
        <v>12000</v>
      </c>
      <c r="N98" s="13"/>
      <c r="O98" s="13"/>
      <c r="P98" s="13"/>
      <c r="Q98" s="13"/>
      <c r="R98" s="13"/>
      <c r="S98" s="13"/>
      <c r="T98" s="13"/>
      <c r="U98" s="21">
        <v>5300</v>
      </c>
      <c r="V98" s="12" t="s">
        <v>811</v>
      </c>
      <c r="W98" s="21">
        <v>4000</v>
      </c>
      <c r="X98" s="12" t="s">
        <v>812</v>
      </c>
      <c r="Y98" s="30"/>
      <c r="Z98" s="30">
        <v>6</v>
      </c>
      <c r="AA98" s="13"/>
      <c r="AB98" s="13"/>
      <c r="AC98" s="13"/>
      <c r="AD98" s="13"/>
      <c r="AE98" s="13"/>
      <c r="AF98" s="13"/>
      <c r="AG98" s="22" t="s">
        <v>813</v>
      </c>
      <c r="AH98" s="13" t="s">
        <v>814</v>
      </c>
      <c r="AI98" s="13" t="s">
        <v>815</v>
      </c>
      <c r="AJ98" s="46" t="s">
        <v>97</v>
      </c>
      <c r="AK98" s="13" t="s">
        <v>108</v>
      </c>
      <c r="AL98" s="13" t="s">
        <v>309</v>
      </c>
      <c r="AM98" s="13" t="s">
        <v>57</v>
      </c>
      <c r="AN98" s="13"/>
      <c r="AO98" s="13" t="s">
        <v>737</v>
      </c>
      <c r="AP98" s="13"/>
      <c r="AQ98" s="13"/>
      <c r="AR98" s="13"/>
      <c r="AS98" s="13"/>
      <c r="AT98" s="14" t="str">
        <f ca="1">IFERROR(VLOOKUP(B98,'[2]2017省级重点项目'!$B$3:$O$206,6,0),"")</f>
        <v/>
      </c>
      <c r="AU98" s="14" t="str">
        <f ca="1" t="shared" si="11"/>
        <v/>
      </c>
      <c r="AV98" s="14" t="str">
        <f ca="1">IFERROR(VLOOKUP(B98,'[2]2017省级重点项目'!$B$3:$O$206,7,0),"")</f>
        <v/>
      </c>
      <c r="AW98" s="14" t="str">
        <f ca="1" t="shared" si="12"/>
        <v/>
      </c>
      <c r="AX98" s="14" t="str">
        <f ca="1">IFERROR(VLOOKUP(B98,'[2]2017省级重点项目'!$B$3:$O$206,12,0),"")</f>
        <v/>
      </c>
      <c r="AY98" s="14" t="str">
        <f ca="1">IFERROR(VLOOKUP(B98,'[2]2017省级重点项目'!$B$3:$O$206,9,0),"")</f>
        <v/>
      </c>
      <c r="AZ98" s="14" t="str">
        <f ca="1">IFERROR(VLOOKUP(B98,'[2]2017省级重点项目'!$B$3:$O$206,10,0),"")</f>
        <v/>
      </c>
    </row>
    <row r="99" s="1" customFormat="1" ht="87" customHeight="1" spans="1:52">
      <c r="A99" s="11">
        <f>IF(AJ99="","",COUNTA($AJ$7:AJ99))</f>
        <v>90</v>
      </c>
      <c r="B99" s="12" t="s">
        <v>816</v>
      </c>
      <c r="C99" s="13"/>
      <c r="D99" s="13"/>
      <c r="E99" s="13" t="s">
        <v>61</v>
      </c>
      <c r="F99" s="13" t="s">
        <v>61</v>
      </c>
      <c r="G99" s="13" t="s">
        <v>700</v>
      </c>
      <c r="H99" s="13" t="s">
        <v>97</v>
      </c>
      <c r="I99" s="13" t="s">
        <v>98</v>
      </c>
      <c r="J99" s="12" t="s">
        <v>817</v>
      </c>
      <c r="K99" s="13" t="s">
        <v>100</v>
      </c>
      <c r="L99" s="21">
        <v>38689</v>
      </c>
      <c r="M99" s="13">
        <v>38689</v>
      </c>
      <c r="N99" s="13">
        <v>0</v>
      </c>
      <c r="O99" s="13">
        <v>0</v>
      </c>
      <c r="P99" s="13">
        <v>0</v>
      </c>
      <c r="Q99" s="13">
        <v>0</v>
      </c>
      <c r="R99" s="13">
        <v>0</v>
      </c>
      <c r="S99" s="13">
        <v>0</v>
      </c>
      <c r="T99" s="13">
        <v>0</v>
      </c>
      <c r="U99" s="21">
        <v>14300</v>
      </c>
      <c r="V99" s="12" t="s">
        <v>818</v>
      </c>
      <c r="W99" s="21">
        <v>21100</v>
      </c>
      <c r="X99" s="12" t="s">
        <v>819</v>
      </c>
      <c r="Y99" s="30"/>
      <c r="Z99" s="30">
        <v>12</v>
      </c>
      <c r="AA99" s="13"/>
      <c r="AB99" s="13"/>
      <c r="AC99" s="13"/>
      <c r="AD99" s="13"/>
      <c r="AE99" s="13"/>
      <c r="AF99" s="13"/>
      <c r="AG99" s="22" t="s">
        <v>820</v>
      </c>
      <c r="AH99" s="13" t="s">
        <v>821</v>
      </c>
      <c r="AI99" s="13" t="s">
        <v>821</v>
      </c>
      <c r="AJ99" s="46" t="s">
        <v>97</v>
      </c>
      <c r="AK99" s="13" t="s">
        <v>108</v>
      </c>
      <c r="AL99" s="13" t="s">
        <v>309</v>
      </c>
      <c r="AM99" s="13" t="s">
        <v>57</v>
      </c>
      <c r="AN99" s="13"/>
      <c r="AO99" s="13" t="s">
        <v>737</v>
      </c>
      <c r="AP99" s="13" t="s">
        <v>78</v>
      </c>
      <c r="AQ99" s="13"/>
      <c r="AR99" s="13"/>
      <c r="AS99" s="13"/>
      <c r="AT99" s="14" t="str">
        <f ca="1">IFERROR(VLOOKUP(B99,'[2]2017省级重点项目'!$B$3:$O$206,6,0),"")</f>
        <v/>
      </c>
      <c r="AU99" s="14" t="str">
        <f ca="1" t="shared" si="11"/>
        <v/>
      </c>
      <c r="AV99" s="14" t="str">
        <f ca="1">IFERROR(VLOOKUP(B99,'[2]2017省级重点项目'!$B$3:$O$206,7,0),"")</f>
        <v/>
      </c>
      <c r="AW99" s="14" t="str">
        <f ca="1" t="shared" si="12"/>
        <v/>
      </c>
      <c r="AX99" s="14" t="str">
        <f ca="1">IFERROR(VLOOKUP(B99,'[2]2017省级重点项目'!$B$3:$O$206,12,0),"")</f>
        <v/>
      </c>
      <c r="AY99" s="14" t="str">
        <f ca="1">IFERROR(VLOOKUP(B99,'[2]2017省级重点项目'!$B$3:$O$206,9,0),"")</f>
        <v/>
      </c>
      <c r="AZ99" s="14" t="str">
        <f ca="1">IFERROR(VLOOKUP(B99,'[2]2017省级重点项目'!$B$3:$O$206,10,0),"")</f>
        <v/>
      </c>
    </row>
    <row r="100" s="1" customFormat="1" ht="150" customHeight="1" spans="1:52">
      <c r="A100" s="11">
        <f>IF(AJ100="","",COUNTA($AJ$7:AJ100))</f>
        <v>91</v>
      </c>
      <c r="B100" s="12" t="s">
        <v>822</v>
      </c>
      <c r="C100" s="13" t="s">
        <v>61</v>
      </c>
      <c r="D100" s="13" t="s">
        <v>61</v>
      </c>
      <c r="E100" s="13" t="s">
        <v>61</v>
      </c>
      <c r="F100" s="13" t="s">
        <v>61</v>
      </c>
      <c r="G100" s="13" t="s">
        <v>700</v>
      </c>
      <c r="H100" s="13" t="s">
        <v>800</v>
      </c>
      <c r="I100" s="13" t="s">
        <v>823</v>
      </c>
      <c r="J100" s="12" t="s">
        <v>824</v>
      </c>
      <c r="K100" s="13" t="s">
        <v>825</v>
      </c>
      <c r="L100" s="21">
        <v>151800</v>
      </c>
      <c r="M100" s="13">
        <v>50800</v>
      </c>
      <c r="N100" s="13">
        <v>75000</v>
      </c>
      <c r="O100" s="13">
        <v>0</v>
      </c>
      <c r="P100" s="13">
        <v>0</v>
      </c>
      <c r="Q100" s="13">
        <v>0</v>
      </c>
      <c r="R100" s="13">
        <v>0</v>
      </c>
      <c r="S100" s="13" t="s">
        <v>826</v>
      </c>
      <c r="T100" s="13" t="s">
        <v>61</v>
      </c>
      <c r="U100" s="21">
        <v>6500</v>
      </c>
      <c r="V100" s="12" t="s">
        <v>827</v>
      </c>
      <c r="W100" s="21">
        <v>129000</v>
      </c>
      <c r="X100" s="12" t="s">
        <v>828</v>
      </c>
      <c r="Y100" s="30"/>
      <c r="Z100" s="30"/>
      <c r="AA100" s="13">
        <v>0</v>
      </c>
      <c r="AB100" s="13">
        <v>0</v>
      </c>
      <c r="AC100" s="13">
        <v>0</v>
      </c>
      <c r="AD100" s="13">
        <v>0</v>
      </c>
      <c r="AE100" s="13">
        <v>0</v>
      </c>
      <c r="AF100" s="13">
        <v>0</v>
      </c>
      <c r="AG100" s="22" t="s">
        <v>829</v>
      </c>
      <c r="AH100" s="13" t="s">
        <v>830</v>
      </c>
      <c r="AI100" s="13">
        <v>85881324</v>
      </c>
      <c r="AJ100" s="46" t="s">
        <v>97</v>
      </c>
      <c r="AK100" s="13" t="s">
        <v>108</v>
      </c>
      <c r="AL100" s="13" t="s">
        <v>309</v>
      </c>
      <c r="AM100" s="13" t="s">
        <v>57</v>
      </c>
      <c r="AN100" s="13"/>
      <c r="AO100" s="13" t="s">
        <v>737</v>
      </c>
      <c r="AP100" s="13" t="s">
        <v>78</v>
      </c>
      <c r="AQ100" s="13"/>
      <c r="AR100" s="13"/>
      <c r="AS100" s="13"/>
      <c r="AT100" s="14" t="str">
        <f ca="1">IFERROR(VLOOKUP(B100,'[2]2017省级重点项目'!$B$3:$O$206,6,0),"")</f>
        <v/>
      </c>
      <c r="AU100" s="14" t="str">
        <f ca="1" t="shared" si="11"/>
        <v/>
      </c>
      <c r="AV100" s="14" t="str">
        <f ca="1">IFERROR(VLOOKUP(B100,'[2]2017省级重点项目'!$B$3:$O$206,7,0),"")</f>
        <v/>
      </c>
      <c r="AW100" s="14" t="str">
        <f ca="1" t="shared" si="12"/>
        <v/>
      </c>
      <c r="AX100" s="14" t="str">
        <f ca="1">IFERROR(VLOOKUP(B100,'[2]2017省级重点项目'!$B$3:$O$206,12,0),"")</f>
        <v/>
      </c>
      <c r="AY100" s="14" t="str">
        <f ca="1">IFERROR(VLOOKUP(B100,'[2]2017省级重点项目'!$B$3:$O$206,9,0),"")</f>
        <v/>
      </c>
      <c r="AZ100" s="14" t="str">
        <f ca="1">IFERROR(VLOOKUP(B100,'[2]2017省级重点项目'!$B$3:$O$206,10,0),"")</f>
        <v/>
      </c>
    </row>
    <row r="101" s="1" customFormat="1" ht="78" customHeight="1" spans="1:52">
      <c r="A101" s="11">
        <f>IF(AJ101="","",COUNTA($AJ$7:AJ101))</f>
        <v>92</v>
      </c>
      <c r="B101" s="12" t="s">
        <v>831</v>
      </c>
      <c r="C101" s="13" t="s">
        <v>60</v>
      </c>
      <c r="D101" s="13" t="s">
        <v>60</v>
      </c>
      <c r="E101" s="13" t="s">
        <v>78</v>
      </c>
      <c r="F101" s="13" t="s">
        <v>78</v>
      </c>
      <c r="G101" s="13" t="s">
        <v>700</v>
      </c>
      <c r="H101" s="13" t="s">
        <v>97</v>
      </c>
      <c r="I101" s="13" t="s">
        <v>832</v>
      </c>
      <c r="J101" s="12" t="s">
        <v>833</v>
      </c>
      <c r="K101" s="13" t="s">
        <v>277</v>
      </c>
      <c r="L101" s="21">
        <v>44510</v>
      </c>
      <c r="M101" s="13"/>
      <c r="N101" s="13"/>
      <c r="O101" s="13"/>
      <c r="P101" s="13"/>
      <c r="Q101" s="13"/>
      <c r="R101" s="13"/>
      <c r="S101" s="13" t="s">
        <v>834</v>
      </c>
      <c r="T101" s="13" t="s">
        <v>835</v>
      </c>
      <c r="U101" s="21">
        <v>11860</v>
      </c>
      <c r="V101" s="12" t="s">
        <v>836</v>
      </c>
      <c r="W101" s="21">
        <v>5000</v>
      </c>
      <c r="X101" s="12" t="s">
        <v>837</v>
      </c>
      <c r="Y101" s="30"/>
      <c r="Z101" s="30"/>
      <c r="AA101" s="13"/>
      <c r="AB101" s="13"/>
      <c r="AC101" s="13"/>
      <c r="AD101" s="13"/>
      <c r="AE101" s="13"/>
      <c r="AF101" s="13"/>
      <c r="AG101" s="22" t="s">
        <v>838</v>
      </c>
      <c r="AH101" s="13" t="s">
        <v>839</v>
      </c>
      <c r="AI101" s="13" t="s">
        <v>839</v>
      </c>
      <c r="AJ101" s="46" t="s">
        <v>97</v>
      </c>
      <c r="AK101" s="13" t="s">
        <v>108</v>
      </c>
      <c r="AL101" s="13" t="s">
        <v>309</v>
      </c>
      <c r="AM101" s="13" t="s">
        <v>57</v>
      </c>
      <c r="AN101" s="13"/>
      <c r="AO101" s="13" t="s">
        <v>737</v>
      </c>
      <c r="AP101" s="13"/>
      <c r="AQ101" s="13"/>
      <c r="AR101" s="13"/>
      <c r="AS101" s="13"/>
      <c r="AT101" s="14" t="str">
        <f ca="1">IFERROR(VLOOKUP(B101,'[2]2017省级重点项目'!$B$3:$O$206,6,0),"")</f>
        <v/>
      </c>
      <c r="AU101" s="14" t="str">
        <f ca="1" t="shared" si="11"/>
        <v/>
      </c>
      <c r="AV101" s="14" t="str">
        <f ca="1">IFERROR(VLOOKUP(B101,'[2]2017省级重点项目'!$B$3:$O$206,7,0),"")</f>
        <v/>
      </c>
      <c r="AW101" s="14" t="str">
        <f ca="1" t="shared" si="12"/>
        <v/>
      </c>
      <c r="AX101" s="14" t="str">
        <f ca="1">IFERROR(VLOOKUP(B101,'[2]2017省级重点项目'!$B$3:$O$206,12,0),"")</f>
        <v/>
      </c>
      <c r="AY101" s="14" t="str">
        <f ca="1">IFERROR(VLOOKUP(B101,'[2]2017省级重点项目'!$B$3:$O$206,9,0),"")</f>
        <v/>
      </c>
      <c r="AZ101" s="14" t="str">
        <f ca="1">IFERROR(VLOOKUP(B101,'[2]2017省级重点项目'!$B$3:$O$206,10,0),"")</f>
        <v/>
      </c>
    </row>
    <row r="102" s="1" customFormat="1" ht="69" customHeight="1" spans="1:52">
      <c r="A102" s="11">
        <f>IF(AJ102="","",COUNTA($AJ$7:AJ102))</f>
        <v>93</v>
      </c>
      <c r="B102" s="12" t="s">
        <v>840</v>
      </c>
      <c r="C102" s="13" t="s">
        <v>60</v>
      </c>
      <c r="D102" s="13" t="s">
        <v>60</v>
      </c>
      <c r="E102" s="13" t="s">
        <v>78</v>
      </c>
      <c r="F102" s="13" t="s">
        <v>78</v>
      </c>
      <c r="G102" s="13" t="s">
        <v>700</v>
      </c>
      <c r="H102" s="13" t="s">
        <v>97</v>
      </c>
      <c r="I102" s="13" t="s">
        <v>841</v>
      </c>
      <c r="J102" s="12" t="s">
        <v>842</v>
      </c>
      <c r="K102" s="13" t="s">
        <v>133</v>
      </c>
      <c r="L102" s="21">
        <v>348522</v>
      </c>
      <c r="M102" s="13"/>
      <c r="N102" s="13"/>
      <c r="O102" s="13"/>
      <c r="P102" s="13"/>
      <c r="Q102" s="13"/>
      <c r="R102" s="13"/>
      <c r="S102" s="13" t="s">
        <v>83</v>
      </c>
      <c r="T102" s="13" t="s">
        <v>35</v>
      </c>
      <c r="U102" s="21">
        <v>206000</v>
      </c>
      <c r="V102" s="12" t="s">
        <v>843</v>
      </c>
      <c r="W102" s="21">
        <v>50000</v>
      </c>
      <c r="X102" s="22" t="s">
        <v>844</v>
      </c>
      <c r="Y102" s="30"/>
      <c r="Z102" s="30"/>
      <c r="AA102" s="13"/>
      <c r="AB102" s="13"/>
      <c r="AC102" s="13"/>
      <c r="AD102" s="13"/>
      <c r="AE102" s="13"/>
      <c r="AF102" s="13"/>
      <c r="AG102" s="22" t="s">
        <v>838</v>
      </c>
      <c r="AH102" s="13" t="s">
        <v>839</v>
      </c>
      <c r="AI102" s="13"/>
      <c r="AJ102" s="46" t="s">
        <v>97</v>
      </c>
      <c r="AK102" s="13" t="s">
        <v>108</v>
      </c>
      <c r="AL102" s="13" t="s">
        <v>309</v>
      </c>
      <c r="AM102" s="13" t="s">
        <v>57</v>
      </c>
      <c r="AN102" s="13"/>
      <c r="AO102" s="13" t="s">
        <v>737</v>
      </c>
      <c r="AP102" s="13" t="s">
        <v>78</v>
      </c>
      <c r="AQ102" s="13"/>
      <c r="AR102" s="13"/>
      <c r="AS102" s="13"/>
      <c r="AT102" s="14" t="str">
        <f ca="1">IFERROR(VLOOKUP(B102,'[2]2017省级重点项目'!$B$3:$O$206,6,0),"")</f>
        <v/>
      </c>
      <c r="AU102" s="14" t="str">
        <f ca="1" t="shared" si="11"/>
        <v/>
      </c>
      <c r="AV102" s="14" t="str">
        <f ca="1">IFERROR(VLOOKUP(B102,'[2]2017省级重点项目'!$B$3:$O$206,7,0),"")</f>
        <v/>
      </c>
      <c r="AW102" s="14" t="str">
        <f ca="1" t="shared" si="12"/>
        <v/>
      </c>
      <c r="AX102" s="14" t="str">
        <f ca="1">IFERROR(VLOOKUP(B102,'[2]2017省级重点项目'!$B$3:$O$206,12,0),"")</f>
        <v/>
      </c>
      <c r="AY102" s="14" t="str">
        <f ca="1">IFERROR(VLOOKUP(B102,'[2]2017省级重点项目'!$B$3:$O$206,9,0),"")</f>
        <v/>
      </c>
      <c r="AZ102" s="14" t="str">
        <f ca="1">IFERROR(VLOOKUP(B102,'[2]2017省级重点项目'!$B$3:$O$206,10,0),"")</f>
        <v/>
      </c>
    </row>
    <row r="103" s="1" customFormat="1" ht="70" customHeight="1" spans="1:52">
      <c r="A103" s="11">
        <f>IF(AJ103="","",COUNTA($AJ$7:AJ103))</f>
        <v>94</v>
      </c>
      <c r="B103" s="12" t="s">
        <v>845</v>
      </c>
      <c r="C103" s="13" t="s">
        <v>60</v>
      </c>
      <c r="D103" s="13" t="s">
        <v>60</v>
      </c>
      <c r="E103" s="13" t="s">
        <v>78</v>
      </c>
      <c r="F103" s="13" t="s">
        <v>78</v>
      </c>
      <c r="G103" s="13" t="s">
        <v>700</v>
      </c>
      <c r="H103" s="13" t="s">
        <v>97</v>
      </c>
      <c r="I103" s="13" t="s">
        <v>846</v>
      </c>
      <c r="J103" s="12" t="s">
        <v>847</v>
      </c>
      <c r="K103" s="13" t="s">
        <v>257</v>
      </c>
      <c r="L103" s="21">
        <v>115522</v>
      </c>
      <c r="M103" s="13"/>
      <c r="N103" s="13"/>
      <c r="O103" s="13"/>
      <c r="P103" s="13"/>
      <c r="Q103" s="13"/>
      <c r="R103" s="13"/>
      <c r="S103" s="13" t="s">
        <v>83</v>
      </c>
      <c r="T103" s="13" t="s">
        <v>35</v>
      </c>
      <c r="U103" s="21">
        <v>33000</v>
      </c>
      <c r="V103" s="12" t="s">
        <v>848</v>
      </c>
      <c r="W103" s="21">
        <v>5000</v>
      </c>
      <c r="X103" s="12" t="s">
        <v>849</v>
      </c>
      <c r="Y103" s="30"/>
      <c r="Z103" s="30"/>
      <c r="AA103" s="13"/>
      <c r="AB103" s="13"/>
      <c r="AC103" s="13"/>
      <c r="AD103" s="13"/>
      <c r="AE103" s="13"/>
      <c r="AF103" s="13"/>
      <c r="AG103" s="22" t="s">
        <v>838</v>
      </c>
      <c r="AH103" s="13" t="s">
        <v>839</v>
      </c>
      <c r="AI103" s="13"/>
      <c r="AJ103" s="46" t="s">
        <v>97</v>
      </c>
      <c r="AK103" s="13" t="s">
        <v>108</v>
      </c>
      <c r="AL103" s="13" t="s">
        <v>309</v>
      </c>
      <c r="AM103" s="13" t="s">
        <v>57</v>
      </c>
      <c r="AN103" s="13"/>
      <c r="AO103" s="13" t="s">
        <v>737</v>
      </c>
      <c r="AP103" s="13"/>
      <c r="AQ103" s="13"/>
      <c r="AR103" s="13" t="s">
        <v>78</v>
      </c>
      <c r="AS103" s="13"/>
      <c r="AT103" s="14" t="str">
        <f ca="1">IFERROR(VLOOKUP(B103,'[2]2017省级重点项目'!$B$3:$O$206,6,0),"")</f>
        <v/>
      </c>
      <c r="AU103" s="14" t="str">
        <f ca="1" t="shared" si="11"/>
        <v/>
      </c>
      <c r="AV103" s="14" t="str">
        <f ca="1">IFERROR(VLOOKUP(B103,'[2]2017省级重点项目'!$B$3:$O$206,7,0),"")</f>
        <v/>
      </c>
      <c r="AW103" s="14" t="str">
        <f ca="1" t="shared" si="12"/>
        <v/>
      </c>
      <c r="AX103" s="14" t="str">
        <f ca="1">IFERROR(VLOOKUP(B103,'[2]2017省级重点项目'!$B$3:$O$206,12,0),"")</f>
        <v/>
      </c>
      <c r="AY103" s="14" t="str">
        <f ca="1">IFERROR(VLOOKUP(B103,'[2]2017省级重点项目'!$B$3:$O$206,9,0),"")</f>
        <v/>
      </c>
      <c r="AZ103" s="14" t="str">
        <f ca="1">IFERROR(VLOOKUP(B103,'[2]2017省级重点项目'!$B$3:$O$206,10,0),"")</f>
        <v/>
      </c>
    </row>
    <row r="104" s="1" customFormat="1" ht="89" customHeight="1" spans="1:52">
      <c r="A104" s="11">
        <f>IF(AJ104="","",COUNTA($AJ$7:AJ104))</f>
        <v>95</v>
      </c>
      <c r="B104" s="12" t="s">
        <v>850</v>
      </c>
      <c r="C104" s="13" t="s">
        <v>117</v>
      </c>
      <c r="D104" s="13" t="s">
        <v>117</v>
      </c>
      <c r="E104" s="13" t="s">
        <v>78</v>
      </c>
      <c r="F104" s="13" t="s">
        <v>78</v>
      </c>
      <c r="G104" s="13" t="s">
        <v>700</v>
      </c>
      <c r="H104" s="13" t="s">
        <v>97</v>
      </c>
      <c r="I104" s="13" t="s">
        <v>851</v>
      </c>
      <c r="J104" s="12" t="s">
        <v>852</v>
      </c>
      <c r="K104" s="13" t="s">
        <v>100</v>
      </c>
      <c r="L104" s="21">
        <v>30000</v>
      </c>
      <c r="M104" s="13"/>
      <c r="N104" s="13"/>
      <c r="O104" s="13"/>
      <c r="P104" s="13"/>
      <c r="Q104" s="13"/>
      <c r="R104" s="13"/>
      <c r="S104" s="13" t="s">
        <v>35</v>
      </c>
      <c r="T104" s="13" t="s">
        <v>61</v>
      </c>
      <c r="U104" s="21">
        <v>8100</v>
      </c>
      <c r="V104" s="12" t="s">
        <v>853</v>
      </c>
      <c r="W104" s="21">
        <v>7500</v>
      </c>
      <c r="X104" s="12" t="s">
        <v>854</v>
      </c>
      <c r="Y104" s="30"/>
      <c r="Z104" s="30">
        <v>12</v>
      </c>
      <c r="AA104" s="13" t="s">
        <v>855</v>
      </c>
      <c r="AB104" s="13"/>
      <c r="AC104" s="13"/>
      <c r="AD104" s="13"/>
      <c r="AE104" s="13"/>
      <c r="AF104" s="13"/>
      <c r="AG104" s="22" t="s">
        <v>856</v>
      </c>
      <c r="AH104" s="13"/>
      <c r="AI104" s="13"/>
      <c r="AJ104" s="46" t="s">
        <v>97</v>
      </c>
      <c r="AK104" s="13" t="s">
        <v>108</v>
      </c>
      <c r="AL104" s="13" t="s">
        <v>857</v>
      </c>
      <c r="AM104" s="13" t="s">
        <v>57</v>
      </c>
      <c r="AN104" s="13"/>
      <c r="AO104" s="13" t="s">
        <v>712</v>
      </c>
      <c r="AP104" s="13"/>
      <c r="AQ104" s="13"/>
      <c r="AR104" s="13"/>
      <c r="AS104" s="13"/>
      <c r="AT104" s="14" t="str">
        <f ca="1">IFERROR(VLOOKUP(B104,'[2]2017省级重点项目'!$B$3:$O$206,6,0),"")</f>
        <v/>
      </c>
      <c r="AU104" s="14" t="str">
        <f ca="1" t="shared" si="11"/>
        <v/>
      </c>
      <c r="AV104" s="14" t="str">
        <f ca="1">IFERROR(VLOOKUP(B104,'[2]2017省级重点项目'!$B$3:$O$206,7,0),"")</f>
        <v/>
      </c>
      <c r="AW104" s="14" t="str">
        <f ca="1" t="shared" si="12"/>
        <v/>
      </c>
      <c r="AX104" s="14" t="str">
        <f ca="1">IFERROR(VLOOKUP(B104,'[2]2017省级重点项目'!$B$3:$O$206,12,0),"")</f>
        <v/>
      </c>
      <c r="AY104" s="14" t="str">
        <f ca="1">IFERROR(VLOOKUP(B104,'[2]2017省级重点项目'!$B$3:$O$206,9,0),"")</f>
        <v/>
      </c>
      <c r="AZ104" s="14" t="str">
        <f ca="1">IFERROR(VLOOKUP(B104,'[2]2017省级重点项目'!$B$3:$O$206,10,0),"")</f>
        <v/>
      </c>
    </row>
    <row r="105" s="1" customFormat="1" ht="69" customHeight="1" spans="1:52">
      <c r="A105" s="11">
        <f>IF(AJ105="","",COUNTA($AJ$7:AJ105))</f>
        <v>96</v>
      </c>
      <c r="B105" s="56" t="s">
        <v>858</v>
      </c>
      <c r="C105" s="13" t="s">
        <v>61</v>
      </c>
      <c r="D105" s="13" t="s">
        <v>61</v>
      </c>
      <c r="E105" s="13" t="s">
        <v>61</v>
      </c>
      <c r="F105" s="13" t="s">
        <v>61</v>
      </c>
      <c r="G105" s="13" t="s">
        <v>700</v>
      </c>
      <c r="H105" s="13" t="s">
        <v>97</v>
      </c>
      <c r="I105" s="13" t="s">
        <v>110</v>
      </c>
      <c r="J105" s="60" t="s">
        <v>859</v>
      </c>
      <c r="K105" s="61" t="s">
        <v>100</v>
      </c>
      <c r="L105" s="62">
        <v>11400</v>
      </c>
      <c r="M105" s="63">
        <v>0</v>
      </c>
      <c r="N105" s="63" t="s">
        <v>612</v>
      </c>
      <c r="O105" s="63">
        <v>11400</v>
      </c>
      <c r="P105" s="63" t="s">
        <v>612</v>
      </c>
      <c r="Q105" s="63" t="s">
        <v>612</v>
      </c>
      <c r="R105" s="63">
        <v>0</v>
      </c>
      <c r="S105" s="68" t="s">
        <v>860</v>
      </c>
      <c r="T105" s="68" t="s">
        <v>61</v>
      </c>
      <c r="U105" s="69">
        <v>3000</v>
      </c>
      <c r="V105" s="70" t="s">
        <v>861</v>
      </c>
      <c r="W105" s="62">
        <v>8400</v>
      </c>
      <c r="X105" s="71" t="s">
        <v>862</v>
      </c>
      <c r="Y105" s="62"/>
      <c r="Z105" s="62">
        <v>8</v>
      </c>
      <c r="AA105" s="63">
        <v>79.71</v>
      </c>
      <c r="AB105" s="63">
        <v>79.7</v>
      </c>
      <c r="AC105" s="63">
        <v>0</v>
      </c>
      <c r="AD105" s="63">
        <v>0</v>
      </c>
      <c r="AE105" s="63">
        <v>0</v>
      </c>
      <c r="AF105" s="63">
        <v>0</v>
      </c>
      <c r="AG105" s="63" t="s">
        <v>863</v>
      </c>
      <c r="AH105" s="63" t="s">
        <v>864</v>
      </c>
      <c r="AI105" s="63" t="s">
        <v>865</v>
      </c>
      <c r="AJ105" s="46" t="s">
        <v>97</v>
      </c>
      <c r="AK105" s="13" t="s">
        <v>108</v>
      </c>
      <c r="AL105" s="13" t="s">
        <v>857</v>
      </c>
      <c r="AM105" s="13" t="s">
        <v>57</v>
      </c>
      <c r="AN105" s="13"/>
      <c r="AO105" s="13"/>
      <c r="AP105" s="13"/>
      <c r="AQ105" s="13"/>
      <c r="AR105" s="13"/>
      <c r="AS105" s="13"/>
      <c r="AT105" s="14" t="str">
        <f ca="1">IFERROR(VLOOKUP(B105,'[2]2017省级重点项目'!$B$3:$O$206,6,0),"")</f>
        <v/>
      </c>
      <c r="AU105" s="14" t="str">
        <f ca="1" t="shared" si="11"/>
        <v/>
      </c>
      <c r="AV105" s="14" t="str">
        <f ca="1">IFERROR(VLOOKUP(B105,'[2]2017省级重点项目'!$B$3:$O$206,7,0),"")</f>
        <v/>
      </c>
      <c r="AW105" s="14" t="str">
        <f ca="1" t="shared" si="12"/>
        <v/>
      </c>
      <c r="AX105" s="14" t="str">
        <f ca="1">IFERROR(VLOOKUP(B105,'[2]2017省级重点项目'!$B$3:$O$206,12,0),"")</f>
        <v/>
      </c>
      <c r="AY105" s="14" t="str">
        <f ca="1">IFERROR(VLOOKUP(B105,'[2]2017省级重点项目'!$B$3:$O$206,9,0),"")</f>
        <v/>
      </c>
      <c r="AZ105" s="14" t="str">
        <f ca="1">IFERROR(VLOOKUP(B105,'[2]2017省级重点项目'!$B$3:$O$206,10,0),"")</f>
        <v/>
      </c>
    </row>
    <row r="106" s="1" customFormat="1" ht="70" customHeight="1" spans="1:52">
      <c r="A106" s="11">
        <f>IF(AJ106="","",COUNTA($AJ$7:AJ106))</f>
        <v>97</v>
      </c>
      <c r="B106" s="14" t="s">
        <v>866</v>
      </c>
      <c r="C106" s="14" t="s">
        <v>60</v>
      </c>
      <c r="D106" s="14" t="s">
        <v>57</v>
      </c>
      <c r="E106" s="14" t="s">
        <v>78</v>
      </c>
      <c r="F106" s="14" t="s">
        <v>78</v>
      </c>
      <c r="G106" s="11" t="s">
        <v>700</v>
      </c>
      <c r="H106" s="14" t="s">
        <v>119</v>
      </c>
      <c r="I106" s="14" t="s">
        <v>120</v>
      </c>
      <c r="J106" s="14" t="s">
        <v>867</v>
      </c>
      <c r="K106" s="11" t="s">
        <v>297</v>
      </c>
      <c r="L106" s="20">
        <v>1600000</v>
      </c>
      <c r="M106" s="11">
        <v>0</v>
      </c>
      <c r="N106" s="11">
        <v>800000</v>
      </c>
      <c r="O106" s="11">
        <v>800000</v>
      </c>
      <c r="P106" s="11">
        <v>0</v>
      </c>
      <c r="Q106" s="11">
        <v>0</v>
      </c>
      <c r="R106" s="11">
        <v>0</v>
      </c>
      <c r="S106" s="11" t="s">
        <v>66</v>
      </c>
      <c r="T106" s="11" t="s">
        <v>123</v>
      </c>
      <c r="U106" s="20">
        <v>70000</v>
      </c>
      <c r="V106" s="14" t="s">
        <v>868</v>
      </c>
      <c r="W106" s="20">
        <v>370000</v>
      </c>
      <c r="X106" s="14" t="s">
        <v>125</v>
      </c>
      <c r="Y106" s="29"/>
      <c r="Z106" s="29"/>
      <c r="AA106" s="14"/>
      <c r="AB106" s="14"/>
      <c r="AC106" s="14"/>
      <c r="AD106" s="14"/>
      <c r="AE106" s="14"/>
      <c r="AF106" s="14"/>
      <c r="AG106" s="47" t="s">
        <v>869</v>
      </c>
      <c r="AH106" s="14" t="s">
        <v>870</v>
      </c>
      <c r="AI106" s="14" t="s">
        <v>870</v>
      </c>
      <c r="AJ106" s="45" t="s">
        <v>119</v>
      </c>
      <c r="AK106" s="11" t="s">
        <v>128</v>
      </c>
      <c r="AL106" s="24" t="s">
        <v>550</v>
      </c>
      <c r="AM106" s="11" t="s">
        <v>57</v>
      </c>
      <c r="AN106" s="2"/>
      <c r="AO106" s="7" t="s">
        <v>737</v>
      </c>
      <c r="AP106" s="1" t="s">
        <v>78</v>
      </c>
      <c r="AQ106" s="1"/>
      <c r="AR106" s="1"/>
      <c r="AS106" s="1"/>
      <c r="AT106" s="14" t="str">
        <f ca="1">IFERROR(VLOOKUP(B106,'[2]2017省级重点项目'!$B$3:$O$206,6,0),"")</f>
        <v/>
      </c>
      <c r="AU106" s="14" t="str">
        <f ca="1" t="shared" si="11"/>
        <v/>
      </c>
      <c r="AV106" s="14" t="str">
        <f ca="1">IFERROR(VLOOKUP(B106,'[2]2017省级重点项目'!$B$3:$O$206,7,0),"")</f>
        <v/>
      </c>
      <c r="AW106" s="14" t="str">
        <f ca="1" t="shared" si="12"/>
        <v/>
      </c>
      <c r="AX106" s="14" t="str">
        <f ca="1">IFERROR(VLOOKUP(B106,'[2]2017省级重点项目'!$B$3:$O$206,12,0),"")</f>
        <v/>
      </c>
      <c r="AY106" s="14" t="str">
        <f ca="1">IFERROR(VLOOKUP(B106,'[2]2017省级重点项目'!$B$3:$O$206,9,0),"")</f>
        <v/>
      </c>
      <c r="AZ106" s="14" t="str">
        <f ca="1">IFERROR(VLOOKUP(B106,'[2]2017省级重点项目'!$B$3:$O$206,10,0),"")</f>
        <v/>
      </c>
    </row>
    <row r="107" s="1" customFormat="1" ht="70" customHeight="1" spans="1:52">
      <c r="A107" s="11">
        <f>IF(AJ107="","",COUNTA($AJ$7:AJ107))</f>
        <v>98</v>
      </c>
      <c r="B107" s="14" t="s">
        <v>871</v>
      </c>
      <c r="C107" s="14" t="s">
        <v>61</v>
      </c>
      <c r="D107" s="14" t="s">
        <v>61</v>
      </c>
      <c r="E107" s="14" t="s">
        <v>61</v>
      </c>
      <c r="F107" s="14" t="s">
        <v>78</v>
      </c>
      <c r="G107" s="11" t="s">
        <v>700</v>
      </c>
      <c r="H107" s="14" t="s">
        <v>119</v>
      </c>
      <c r="I107" s="14" t="s">
        <v>872</v>
      </c>
      <c r="J107" s="14" t="s">
        <v>873</v>
      </c>
      <c r="K107" s="11" t="s">
        <v>220</v>
      </c>
      <c r="L107" s="20">
        <v>1579500</v>
      </c>
      <c r="M107" s="11">
        <v>114100</v>
      </c>
      <c r="N107" s="11">
        <v>355400</v>
      </c>
      <c r="O107" s="11">
        <v>610000</v>
      </c>
      <c r="P107" s="11">
        <v>0</v>
      </c>
      <c r="Q107" s="11">
        <v>0</v>
      </c>
      <c r="R107" s="11">
        <v>55936</v>
      </c>
      <c r="S107" s="11" t="s">
        <v>35</v>
      </c>
      <c r="T107" s="11" t="s">
        <v>123</v>
      </c>
      <c r="U107" s="20">
        <v>239200</v>
      </c>
      <c r="V107" s="14" t="s">
        <v>874</v>
      </c>
      <c r="W107" s="20">
        <v>875000</v>
      </c>
      <c r="X107" s="14" t="s">
        <v>875</v>
      </c>
      <c r="Y107" s="29"/>
      <c r="Z107" s="29"/>
      <c r="AA107" s="14"/>
      <c r="AB107" s="14"/>
      <c r="AC107" s="14"/>
      <c r="AD107" s="14"/>
      <c r="AE107" s="14"/>
      <c r="AF107" s="14"/>
      <c r="AG107" s="47" t="s">
        <v>876</v>
      </c>
      <c r="AH107" s="14" t="s">
        <v>877</v>
      </c>
      <c r="AI107" s="14" t="s">
        <v>877</v>
      </c>
      <c r="AJ107" s="45" t="s">
        <v>119</v>
      </c>
      <c r="AK107" s="11" t="s">
        <v>128</v>
      </c>
      <c r="AL107" s="24" t="s">
        <v>550</v>
      </c>
      <c r="AM107" s="11" t="s">
        <v>57</v>
      </c>
      <c r="AN107" s="2"/>
      <c r="AO107" s="77"/>
      <c r="AP107" s="78" t="s">
        <v>78</v>
      </c>
      <c r="AQ107" s="14"/>
      <c r="AR107" s="14"/>
      <c r="AS107" s="14"/>
      <c r="AT107" s="14" t="str">
        <f ca="1">IFERROR(VLOOKUP(B107,'[2]2017省级重点项目'!$B$3:$O$206,6,0),"")</f>
        <v/>
      </c>
      <c r="AU107" s="14" t="str">
        <f ca="1" t="shared" si="11"/>
        <v/>
      </c>
      <c r="AV107" s="14" t="str">
        <f ca="1">IFERROR(VLOOKUP(B107,'[2]2017省级重点项目'!$B$3:$O$206,7,0),"")</f>
        <v/>
      </c>
      <c r="AW107" s="14" t="str">
        <f ca="1" t="shared" si="12"/>
        <v/>
      </c>
      <c r="AX107" s="14" t="str">
        <f ca="1">IFERROR(VLOOKUP(B107,'[2]2017省级重点项目'!$B$3:$O$206,12,0),"")</f>
        <v/>
      </c>
      <c r="AY107" s="14" t="str">
        <f ca="1">IFERROR(VLOOKUP(B107,'[2]2017省级重点项目'!$B$3:$O$206,9,0),"")</f>
        <v/>
      </c>
      <c r="AZ107" s="14" t="str">
        <f ca="1">IFERROR(VLOOKUP(B107,'[2]2017省级重点项目'!$B$3:$O$206,10,0),"")</f>
        <v/>
      </c>
    </row>
    <row r="108" s="1" customFormat="1" ht="48" customHeight="1" spans="1:52">
      <c r="A108" s="11">
        <f>IF(AJ108="","",COUNTA($AJ$7:AJ108))</f>
        <v>99</v>
      </c>
      <c r="B108" s="12" t="s">
        <v>878</v>
      </c>
      <c r="C108" s="12" t="s">
        <v>61</v>
      </c>
      <c r="D108" s="12" t="s">
        <v>61</v>
      </c>
      <c r="E108" s="12" t="s">
        <v>61</v>
      </c>
      <c r="F108" s="12" t="s">
        <v>61</v>
      </c>
      <c r="G108" s="13" t="s">
        <v>700</v>
      </c>
      <c r="H108" s="12" t="s">
        <v>130</v>
      </c>
      <c r="I108" s="12" t="s">
        <v>151</v>
      </c>
      <c r="J108" s="12" t="s">
        <v>879</v>
      </c>
      <c r="K108" s="13" t="s">
        <v>122</v>
      </c>
      <c r="L108" s="21">
        <v>200000</v>
      </c>
      <c r="M108" s="13">
        <v>0</v>
      </c>
      <c r="N108" s="13">
        <v>200000</v>
      </c>
      <c r="O108" s="13">
        <v>0</v>
      </c>
      <c r="P108" s="13">
        <v>0</v>
      </c>
      <c r="Q108" s="13">
        <v>0</v>
      </c>
      <c r="R108" s="13">
        <v>0</v>
      </c>
      <c r="S108" s="13" t="s">
        <v>66</v>
      </c>
      <c r="T108" s="13" t="s">
        <v>35</v>
      </c>
      <c r="U108" s="21">
        <v>20000</v>
      </c>
      <c r="V108" s="12" t="s">
        <v>880</v>
      </c>
      <c r="W108" s="21">
        <v>100000</v>
      </c>
      <c r="X108" s="12" t="s">
        <v>881</v>
      </c>
      <c r="Y108" s="30"/>
      <c r="Z108" s="30"/>
      <c r="AA108" s="12">
        <v>543</v>
      </c>
      <c r="AB108" s="12">
        <v>200</v>
      </c>
      <c r="AC108" s="12">
        <v>0</v>
      </c>
      <c r="AD108" s="12">
        <v>0</v>
      </c>
      <c r="AE108" s="12">
        <v>0</v>
      </c>
      <c r="AF108" s="12">
        <v>0</v>
      </c>
      <c r="AG108" s="22" t="s">
        <v>882</v>
      </c>
      <c r="AH108" s="12" t="s">
        <v>883</v>
      </c>
      <c r="AI108" s="12" t="s">
        <v>883</v>
      </c>
      <c r="AJ108" s="46" t="s">
        <v>130</v>
      </c>
      <c r="AK108" s="13" t="s">
        <v>139</v>
      </c>
      <c r="AL108" s="24" t="s">
        <v>140</v>
      </c>
      <c r="AM108" s="13" t="s">
        <v>57</v>
      </c>
      <c r="AN108" s="13"/>
      <c r="AO108" s="12"/>
      <c r="AP108" s="12" t="s">
        <v>78</v>
      </c>
      <c r="AQ108" s="12"/>
      <c r="AR108" s="12"/>
      <c r="AS108" s="12"/>
      <c r="AT108" s="14" t="str">
        <f ca="1">IFERROR(VLOOKUP(B108,'[2]2017省级重点项目'!$B$3:$O$206,6,0),"")</f>
        <v/>
      </c>
      <c r="AU108" s="14" t="str">
        <f ca="1" t="shared" si="11"/>
        <v/>
      </c>
      <c r="AV108" s="14" t="str">
        <f ca="1">IFERROR(VLOOKUP(B108,'[2]2017省级重点项目'!$B$3:$O$206,7,0),"")</f>
        <v/>
      </c>
      <c r="AW108" s="14" t="str">
        <f ca="1" t="shared" si="12"/>
        <v/>
      </c>
      <c r="AX108" s="14" t="str">
        <f ca="1">IFERROR(VLOOKUP(B108,'[2]2017省级重点项目'!$B$3:$O$206,12,0),"")</f>
        <v/>
      </c>
      <c r="AY108" s="14" t="str">
        <f ca="1">IFERROR(VLOOKUP(B108,'[2]2017省级重点项目'!$B$3:$O$206,9,0),"")</f>
        <v/>
      </c>
      <c r="AZ108" s="14" t="str">
        <f ca="1">IFERROR(VLOOKUP(B108,'[2]2017省级重点项目'!$B$3:$O$206,10,0),"")</f>
        <v/>
      </c>
    </row>
    <row r="109" s="1" customFormat="1" ht="89" customHeight="1" spans="1:52">
      <c r="A109" s="11">
        <f>IF(AJ109="","",COUNTA($AJ$7:AJ109))</f>
        <v>100</v>
      </c>
      <c r="B109" s="12" t="s">
        <v>884</v>
      </c>
      <c r="C109" s="12" t="s">
        <v>78</v>
      </c>
      <c r="D109" s="12" t="s">
        <v>78</v>
      </c>
      <c r="E109" s="12" t="s">
        <v>78</v>
      </c>
      <c r="F109" s="12" t="s">
        <v>61</v>
      </c>
      <c r="G109" s="13" t="s">
        <v>700</v>
      </c>
      <c r="H109" s="12" t="s">
        <v>130</v>
      </c>
      <c r="I109" s="12" t="s">
        <v>885</v>
      </c>
      <c r="J109" s="12" t="s">
        <v>886</v>
      </c>
      <c r="K109" s="13" t="s">
        <v>887</v>
      </c>
      <c r="L109" s="21">
        <v>164400</v>
      </c>
      <c r="M109" s="13">
        <v>164400</v>
      </c>
      <c r="N109" s="13">
        <v>0</v>
      </c>
      <c r="O109" s="13">
        <v>0</v>
      </c>
      <c r="P109" s="13">
        <v>0</v>
      </c>
      <c r="Q109" s="13">
        <v>0</v>
      </c>
      <c r="R109" s="13">
        <v>0</v>
      </c>
      <c r="S109" s="13" t="s">
        <v>83</v>
      </c>
      <c r="T109" s="13" t="s">
        <v>123</v>
      </c>
      <c r="U109" s="21">
        <v>19000</v>
      </c>
      <c r="V109" s="12" t="s">
        <v>888</v>
      </c>
      <c r="W109" s="21">
        <v>10000</v>
      </c>
      <c r="X109" s="12" t="s">
        <v>889</v>
      </c>
      <c r="Y109" s="30"/>
      <c r="Z109" s="30"/>
      <c r="AA109" s="12">
        <v>987</v>
      </c>
      <c r="AB109" s="12">
        <v>0</v>
      </c>
      <c r="AC109" s="12">
        <v>0</v>
      </c>
      <c r="AD109" s="12">
        <v>0</v>
      </c>
      <c r="AE109" s="12">
        <v>0</v>
      </c>
      <c r="AF109" s="12">
        <v>0</v>
      </c>
      <c r="AG109" s="22" t="s">
        <v>890</v>
      </c>
      <c r="AH109" s="12" t="s">
        <v>891</v>
      </c>
      <c r="AI109" s="12" t="s">
        <v>892</v>
      </c>
      <c r="AJ109" s="46" t="s">
        <v>130</v>
      </c>
      <c r="AK109" s="13" t="s">
        <v>139</v>
      </c>
      <c r="AL109" s="24" t="s">
        <v>158</v>
      </c>
      <c r="AM109" s="13" t="s">
        <v>57</v>
      </c>
      <c r="AN109" s="13"/>
      <c r="AO109" s="12" t="s">
        <v>737</v>
      </c>
      <c r="AP109" s="12"/>
      <c r="AQ109" s="12"/>
      <c r="AR109" s="12"/>
      <c r="AS109" s="12"/>
      <c r="AT109" s="14" t="str">
        <f ca="1">IFERROR(VLOOKUP(B109,'[2]2017省级重点项目'!$B$3:$O$206,6,0),"")</f>
        <v/>
      </c>
      <c r="AU109" s="14" t="str">
        <f ca="1" t="shared" si="11"/>
        <v/>
      </c>
      <c r="AV109" s="14" t="str">
        <f ca="1">IFERROR(VLOOKUP(B109,'[2]2017省级重点项目'!$B$3:$O$206,7,0),"")</f>
        <v/>
      </c>
      <c r="AW109" s="14" t="str">
        <f ca="1" t="shared" si="12"/>
        <v/>
      </c>
      <c r="AX109" s="14" t="str">
        <f ca="1">IFERROR(VLOOKUP(B109,'[2]2017省级重点项目'!$B$3:$O$206,12,0),"")</f>
        <v/>
      </c>
      <c r="AY109" s="14" t="str">
        <f ca="1">IFERROR(VLOOKUP(B109,'[2]2017省级重点项目'!$B$3:$O$206,9,0),"")</f>
        <v/>
      </c>
      <c r="AZ109" s="14" t="str">
        <f ca="1">IFERROR(VLOOKUP(B109,'[2]2017省级重点项目'!$B$3:$O$206,10,0),"")</f>
        <v/>
      </c>
    </row>
    <row r="110" s="1" customFormat="1" ht="105" customHeight="1" spans="1:52">
      <c r="A110" s="11">
        <f>IF(AJ110="","",COUNTA($AJ$7:AJ110))</f>
        <v>101</v>
      </c>
      <c r="B110" s="15" t="s">
        <v>893</v>
      </c>
      <c r="C110" s="16" t="s">
        <v>60</v>
      </c>
      <c r="D110" s="16" t="s">
        <v>57</v>
      </c>
      <c r="E110" s="16" t="s">
        <v>78</v>
      </c>
      <c r="F110" s="16" t="s">
        <v>78</v>
      </c>
      <c r="G110" s="11" t="s">
        <v>700</v>
      </c>
      <c r="H110" s="16" t="s">
        <v>168</v>
      </c>
      <c r="I110" s="16" t="s">
        <v>894</v>
      </c>
      <c r="J110" s="16" t="s">
        <v>895</v>
      </c>
      <c r="K110" s="24" t="s">
        <v>896</v>
      </c>
      <c r="L110" s="64">
        <v>60000</v>
      </c>
      <c r="M110" s="25">
        <v>60000</v>
      </c>
      <c r="N110" s="25">
        <v>0</v>
      </c>
      <c r="O110" s="25">
        <v>0</v>
      </c>
      <c r="P110" s="25">
        <v>0</v>
      </c>
      <c r="Q110" s="25">
        <v>0</v>
      </c>
      <c r="R110" s="25">
        <v>0</v>
      </c>
      <c r="S110" s="25" t="s">
        <v>897</v>
      </c>
      <c r="T110" s="13" t="s">
        <v>35</v>
      </c>
      <c r="U110" s="20">
        <v>10000</v>
      </c>
      <c r="V110" s="16" t="s">
        <v>898</v>
      </c>
      <c r="W110" s="20">
        <v>45000</v>
      </c>
      <c r="X110" s="16" t="s">
        <v>899</v>
      </c>
      <c r="Y110" s="31"/>
      <c r="Z110" s="31"/>
      <c r="AA110" s="16" t="s">
        <v>900</v>
      </c>
      <c r="AB110" s="16" t="s">
        <v>901</v>
      </c>
      <c r="AC110" s="16">
        <v>0</v>
      </c>
      <c r="AD110" s="16">
        <v>0</v>
      </c>
      <c r="AE110" s="16">
        <v>0</v>
      </c>
      <c r="AF110" s="16">
        <v>0</v>
      </c>
      <c r="AG110" s="51" t="s">
        <v>902</v>
      </c>
      <c r="AH110" s="16" t="s">
        <v>903</v>
      </c>
      <c r="AI110" s="16" t="s">
        <v>904</v>
      </c>
      <c r="AJ110" s="49" t="s">
        <v>168</v>
      </c>
      <c r="AK110" s="24" t="s">
        <v>177</v>
      </c>
      <c r="AL110" s="24" t="s">
        <v>195</v>
      </c>
      <c r="AM110" s="24" t="s">
        <v>57</v>
      </c>
      <c r="AN110" s="24"/>
      <c r="AO110" s="12" t="s">
        <v>737</v>
      </c>
      <c r="AP110" s="14"/>
      <c r="AQ110" s="14"/>
      <c r="AR110" s="14"/>
      <c r="AS110" s="14"/>
      <c r="AT110" s="14" t="str">
        <f ca="1">IFERROR(VLOOKUP(B110,'[2]2017省级重点项目'!$B$3:$O$206,6,0),"")</f>
        <v/>
      </c>
      <c r="AU110" s="14" t="str">
        <f ca="1" t="shared" si="11"/>
        <v/>
      </c>
      <c r="AV110" s="14" t="str">
        <f ca="1">IFERROR(VLOOKUP(B110,'[2]2017省级重点项目'!$B$3:$O$206,7,0),"")</f>
        <v/>
      </c>
      <c r="AW110" s="14" t="str">
        <f ca="1" t="shared" si="12"/>
        <v/>
      </c>
      <c r="AX110" s="14" t="str">
        <f ca="1">IFERROR(VLOOKUP(B110,'[2]2017省级重点项目'!$B$3:$O$206,12,0),"")</f>
        <v/>
      </c>
      <c r="AY110" s="14" t="str">
        <f ca="1">IFERROR(VLOOKUP(B110,'[2]2017省级重点项目'!$B$3:$O$206,9,0),"")</f>
        <v/>
      </c>
      <c r="AZ110" s="14" t="str">
        <f ca="1">IFERROR(VLOOKUP(B110,'[2]2017省级重点项目'!$B$3:$O$206,10,0),"")</f>
        <v/>
      </c>
    </row>
    <row r="111" s="1" customFormat="1" ht="239" customHeight="1" spans="1:52">
      <c r="A111" s="11">
        <f>IF(AJ111="","",COUNTA($AJ$7:AJ111))</f>
        <v>102</v>
      </c>
      <c r="B111" s="14" t="s">
        <v>905</v>
      </c>
      <c r="C111" s="12" t="s">
        <v>60</v>
      </c>
      <c r="D111" s="12" t="s">
        <v>57</v>
      </c>
      <c r="E111" s="14" t="s">
        <v>78</v>
      </c>
      <c r="F111" s="14" t="s">
        <v>78</v>
      </c>
      <c r="G111" s="11" t="s">
        <v>700</v>
      </c>
      <c r="H111" s="12" t="s">
        <v>906</v>
      </c>
      <c r="I111" s="14"/>
      <c r="J111" s="14" t="s">
        <v>907</v>
      </c>
      <c r="K111" s="11" t="s">
        <v>191</v>
      </c>
      <c r="L111" s="21">
        <v>1500000</v>
      </c>
      <c r="M111" s="13"/>
      <c r="N111" s="13"/>
      <c r="O111" s="13"/>
      <c r="P111" s="13"/>
      <c r="Q111" s="13"/>
      <c r="R111" s="13"/>
      <c r="S111" s="13"/>
      <c r="T111" s="13" t="s">
        <v>35</v>
      </c>
      <c r="U111" s="20">
        <v>700000</v>
      </c>
      <c r="V111" s="14" t="s">
        <v>908</v>
      </c>
      <c r="W111" s="20">
        <v>710000</v>
      </c>
      <c r="X111" s="14" t="s">
        <v>909</v>
      </c>
      <c r="Y111" s="29"/>
      <c r="Z111" s="29"/>
      <c r="AA111" s="14"/>
      <c r="AB111" s="14"/>
      <c r="AC111" s="14"/>
      <c r="AD111" s="14"/>
      <c r="AE111" s="14"/>
      <c r="AF111" s="14"/>
      <c r="AG111" s="47" t="s">
        <v>910</v>
      </c>
      <c r="AH111" s="14"/>
      <c r="AI111" s="14" t="s">
        <v>911</v>
      </c>
      <c r="AJ111" s="49" t="s">
        <v>168</v>
      </c>
      <c r="AK111" s="24" t="s">
        <v>177</v>
      </c>
      <c r="AL111" s="24" t="s">
        <v>195</v>
      </c>
      <c r="AM111" s="24" t="s">
        <v>57</v>
      </c>
      <c r="AN111" s="24"/>
      <c r="AO111" s="12" t="s">
        <v>737</v>
      </c>
      <c r="AP111" s="14" t="s">
        <v>78</v>
      </c>
      <c r="AQ111" s="14"/>
      <c r="AR111" s="14"/>
      <c r="AS111" s="14"/>
      <c r="AT111" s="14" t="str">
        <f ca="1">IFERROR(VLOOKUP(B111,'[2]2017省级重点项目'!$B$3:$O$206,6,0),"")</f>
        <v/>
      </c>
      <c r="AU111" s="14" t="str">
        <f ca="1" t="shared" si="11"/>
        <v/>
      </c>
      <c r="AV111" s="14" t="str">
        <f ca="1">IFERROR(VLOOKUP(B111,'[2]2017省级重点项目'!$B$3:$O$206,7,0),"")</f>
        <v/>
      </c>
      <c r="AW111" s="14" t="str">
        <f ca="1" t="shared" si="12"/>
        <v/>
      </c>
      <c r="AX111" s="14" t="str">
        <f ca="1">IFERROR(VLOOKUP(B111,'[2]2017省级重点项目'!$B$3:$O$206,12,0),"")</f>
        <v/>
      </c>
      <c r="AY111" s="14" t="str">
        <f ca="1">IFERROR(VLOOKUP(B111,'[2]2017省级重点项目'!$B$3:$O$206,9,0),"")</f>
        <v/>
      </c>
      <c r="AZ111" s="14" t="str">
        <f ca="1">IFERROR(VLOOKUP(B111,'[2]2017省级重点项目'!$B$3:$O$206,10,0),"")</f>
        <v/>
      </c>
    </row>
    <row r="112" s="1" customFormat="1" ht="95" customHeight="1" spans="1:52">
      <c r="A112" s="11">
        <f>IF(AJ112="","",COUNTA($AJ$7:AJ112))</f>
        <v>103</v>
      </c>
      <c r="B112" s="14" t="s">
        <v>912</v>
      </c>
      <c r="C112" s="12" t="s">
        <v>61</v>
      </c>
      <c r="D112" s="12" t="s">
        <v>61</v>
      </c>
      <c r="E112" s="14" t="s">
        <v>61</v>
      </c>
      <c r="F112" s="14" t="s">
        <v>78</v>
      </c>
      <c r="G112" s="11" t="s">
        <v>700</v>
      </c>
      <c r="H112" s="14" t="s">
        <v>168</v>
      </c>
      <c r="I112" s="14" t="s">
        <v>913</v>
      </c>
      <c r="J112" s="14" t="s">
        <v>914</v>
      </c>
      <c r="K112" s="11" t="s">
        <v>133</v>
      </c>
      <c r="L112" s="21">
        <v>76000</v>
      </c>
      <c r="M112" s="13"/>
      <c r="N112" s="13">
        <v>76000</v>
      </c>
      <c r="O112" s="13"/>
      <c r="P112" s="13"/>
      <c r="Q112" s="13"/>
      <c r="R112" s="13"/>
      <c r="S112" s="13" t="s">
        <v>83</v>
      </c>
      <c r="T112" s="13" t="s">
        <v>35</v>
      </c>
      <c r="U112" s="20">
        <v>7000</v>
      </c>
      <c r="V112" s="14" t="s">
        <v>915</v>
      </c>
      <c r="W112" s="20">
        <v>30000</v>
      </c>
      <c r="X112" s="14" t="s">
        <v>916</v>
      </c>
      <c r="Y112" s="29"/>
      <c r="Z112" s="29"/>
      <c r="AA112" s="14"/>
      <c r="AB112" s="14"/>
      <c r="AC112" s="14"/>
      <c r="AD112" s="14"/>
      <c r="AE112" s="14"/>
      <c r="AF112" s="14"/>
      <c r="AG112" s="47" t="s">
        <v>917</v>
      </c>
      <c r="AH112" s="14" t="s">
        <v>918</v>
      </c>
      <c r="AI112" s="14"/>
      <c r="AJ112" s="49" t="s">
        <v>168</v>
      </c>
      <c r="AK112" s="24" t="s">
        <v>177</v>
      </c>
      <c r="AL112" s="24" t="s">
        <v>195</v>
      </c>
      <c r="AM112" s="24" t="s">
        <v>57</v>
      </c>
      <c r="AN112" s="24"/>
      <c r="AO112" s="12" t="s">
        <v>712</v>
      </c>
      <c r="AP112" s="14"/>
      <c r="AQ112" s="14"/>
      <c r="AR112" s="14"/>
      <c r="AS112" s="14"/>
      <c r="AT112" s="14" t="str">
        <f ca="1">IFERROR(VLOOKUP(B112,'[2]2017省级重点项目'!$B$3:$O$206,6,0),"")</f>
        <v/>
      </c>
      <c r="AU112" s="14" t="str">
        <f ca="1" t="shared" si="11"/>
        <v/>
      </c>
      <c r="AV112" s="14" t="str">
        <f ca="1">IFERROR(VLOOKUP(B112,'[2]2017省级重点项目'!$B$3:$O$206,7,0),"")</f>
        <v/>
      </c>
      <c r="AW112" s="14" t="str">
        <f ca="1" t="shared" si="12"/>
        <v/>
      </c>
      <c r="AX112" s="14" t="str">
        <f ca="1">IFERROR(VLOOKUP(B112,'[2]2017省级重点项目'!$B$3:$O$206,12,0),"")</f>
        <v/>
      </c>
      <c r="AY112" s="14" t="str">
        <f ca="1">IFERROR(VLOOKUP(B112,'[2]2017省级重点项目'!$B$3:$O$206,9,0),"")</f>
        <v/>
      </c>
      <c r="AZ112" s="14" t="str">
        <f ca="1">IFERROR(VLOOKUP(B112,'[2]2017省级重点项目'!$B$3:$O$206,10,0),"")</f>
        <v/>
      </c>
    </row>
    <row r="113" s="1" customFormat="1" ht="78" customHeight="1" spans="1:52">
      <c r="A113" s="11">
        <f>IF(AJ113="","",COUNTA($AJ$7:AJ113))</f>
        <v>104</v>
      </c>
      <c r="B113" s="12" t="s">
        <v>919</v>
      </c>
      <c r="C113" s="12" t="s">
        <v>60</v>
      </c>
      <c r="D113" s="12" t="s">
        <v>57</v>
      </c>
      <c r="E113" s="12" t="s">
        <v>61</v>
      </c>
      <c r="F113" s="12" t="s">
        <v>61</v>
      </c>
      <c r="G113" s="13" t="s">
        <v>700</v>
      </c>
      <c r="H113" s="12" t="s">
        <v>197</v>
      </c>
      <c r="I113" s="12" t="s">
        <v>920</v>
      </c>
      <c r="J113" s="12" t="s">
        <v>921</v>
      </c>
      <c r="K113" s="13" t="s">
        <v>220</v>
      </c>
      <c r="L113" s="21">
        <v>65000</v>
      </c>
      <c r="M113" s="13"/>
      <c r="N113" s="13"/>
      <c r="O113" s="13"/>
      <c r="P113" s="13"/>
      <c r="Q113" s="13"/>
      <c r="R113" s="13"/>
      <c r="S113" s="13" t="s">
        <v>35</v>
      </c>
      <c r="T113" s="13" t="s">
        <v>61</v>
      </c>
      <c r="U113" s="21">
        <v>48000</v>
      </c>
      <c r="V113" s="12" t="s">
        <v>922</v>
      </c>
      <c r="W113" s="21">
        <v>8000</v>
      </c>
      <c r="X113" s="12" t="s">
        <v>923</v>
      </c>
      <c r="Y113" s="30"/>
      <c r="Z113" s="30"/>
      <c r="AA113" s="12">
        <v>76</v>
      </c>
      <c r="AB113" s="12">
        <v>76</v>
      </c>
      <c r="AC113" s="12">
        <v>0</v>
      </c>
      <c r="AD113" s="12">
        <v>0</v>
      </c>
      <c r="AE113" s="12">
        <v>0</v>
      </c>
      <c r="AF113" s="12">
        <v>0</v>
      </c>
      <c r="AG113" s="22" t="s">
        <v>924</v>
      </c>
      <c r="AH113" s="12" t="s">
        <v>925</v>
      </c>
      <c r="AI113" s="12" t="s">
        <v>926</v>
      </c>
      <c r="AJ113" s="46" t="s">
        <v>197</v>
      </c>
      <c r="AK113" s="13" t="s">
        <v>206</v>
      </c>
      <c r="AL113" s="50" t="s">
        <v>227</v>
      </c>
      <c r="AM113" s="13" t="s">
        <v>57</v>
      </c>
      <c r="AN113" s="13"/>
      <c r="AO113" s="12" t="s">
        <v>737</v>
      </c>
      <c r="AP113" s="12"/>
      <c r="AQ113" s="12"/>
      <c r="AR113" s="12"/>
      <c r="AS113" s="12"/>
      <c r="AT113" s="14" t="str">
        <f ca="1">IFERROR(VLOOKUP(B113,'[2]2017省级重点项目'!$B$3:$O$206,6,0),"")</f>
        <v/>
      </c>
      <c r="AU113" s="14" t="str">
        <f ca="1" t="shared" si="11"/>
        <v/>
      </c>
      <c r="AV113" s="14" t="str">
        <f ca="1">IFERROR(VLOOKUP(B113,'[2]2017省级重点项目'!$B$3:$O$206,7,0),"")</f>
        <v/>
      </c>
      <c r="AW113" s="14" t="str">
        <f ca="1" t="shared" si="12"/>
        <v/>
      </c>
      <c r="AX113" s="14" t="str">
        <f ca="1">IFERROR(VLOOKUP(B113,'[2]2017省级重点项目'!$B$3:$O$206,12,0),"")</f>
        <v/>
      </c>
      <c r="AY113" s="14" t="str">
        <f ca="1">IFERROR(VLOOKUP(B113,'[2]2017省级重点项目'!$B$3:$O$206,9,0),"")</f>
        <v/>
      </c>
      <c r="AZ113" s="14" t="str">
        <f ca="1">IFERROR(VLOOKUP(B113,'[2]2017省级重点项目'!$B$3:$O$206,10,0),"")</f>
        <v/>
      </c>
    </row>
    <row r="114" s="1" customFormat="1" ht="101" customHeight="1" spans="1:52">
      <c r="A114" s="11">
        <f>IF(AJ114="","",COUNTA($AJ$7:AJ114))</f>
        <v>105</v>
      </c>
      <c r="B114" s="12" t="s">
        <v>927</v>
      </c>
      <c r="C114" s="12" t="s">
        <v>60</v>
      </c>
      <c r="D114" s="12" t="s">
        <v>57</v>
      </c>
      <c r="E114" s="12" t="s">
        <v>78</v>
      </c>
      <c r="F114" s="12" t="s">
        <v>61</v>
      </c>
      <c r="G114" s="13" t="s">
        <v>700</v>
      </c>
      <c r="H114" s="12" t="s">
        <v>197</v>
      </c>
      <c r="I114" s="12" t="s">
        <v>218</v>
      </c>
      <c r="J114" s="12" t="s">
        <v>928</v>
      </c>
      <c r="K114" s="13" t="s">
        <v>929</v>
      </c>
      <c r="L114" s="21">
        <v>295000</v>
      </c>
      <c r="M114" s="13"/>
      <c r="N114" s="13"/>
      <c r="O114" s="13"/>
      <c r="P114" s="13"/>
      <c r="Q114" s="13"/>
      <c r="R114" s="13"/>
      <c r="S114" s="13" t="s">
        <v>83</v>
      </c>
      <c r="T114" s="13" t="s">
        <v>61</v>
      </c>
      <c r="U114" s="21">
        <v>36000</v>
      </c>
      <c r="V114" s="12" t="s">
        <v>930</v>
      </c>
      <c r="W114" s="21">
        <v>36000</v>
      </c>
      <c r="X114" s="12" t="s">
        <v>931</v>
      </c>
      <c r="Y114" s="30"/>
      <c r="Z114" s="30">
        <v>12</v>
      </c>
      <c r="AA114" s="12">
        <v>3600</v>
      </c>
      <c r="AB114" s="12">
        <v>500</v>
      </c>
      <c r="AC114" s="12"/>
      <c r="AD114" s="12"/>
      <c r="AE114" s="12"/>
      <c r="AF114" s="12"/>
      <c r="AG114" s="22" t="s">
        <v>932</v>
      </c>
      <c r="AH114" s="12" t="s">
        <v>933</v>
      </c>
      <c r="AI114" s="12" t="s">
        <v>934</v>
      </c>
      <c r="AJ114" s="46" t="s">
        <v>197</v>
      </c>
      <c r="AK114" s="13" t="s">
        <v>206</v>
      </c>
      <c r="AL114" s="50" t="s">
        <v>227</v>
      </c>
      <c r="AM114" s="13" t="s">
        <v>57</v>
      </c>
      <c r="AN114" s="13"/>
      <c r="AO114" s="12" t="s">
        <v>737</v>
      </c>
      <c r="AP114" s="12" t="s">
        <v>78</v>
      </c>
      <c r="AQ114" s="12" t="s">
        <v>78</v>
      </c>
      <c r="AR114" s="12"/>
      <c r="AS114" s="12"/>
      <c r="AT114" s="14">
        <f ca="1">IFERROR(VLOOKUP(B114,'[2]2017省级重点项目'!$B$3:$O$206,6,0),"")</f>
        <v>295000</v>
      </c>
      <c r="AU114" s="14">
        <f ca="1" t="shared" si="11"/>
        <v>0</v>
      </c>
      <c r="AV114" s="14">
        <f ca="1">IFERROR(VLOOKUP(B114,'[2]2017省级重点项目'!$B$3:$O$206,7,0),"")</f>
        <v>36000</v>
      </c>
      <c r="AW114" s="14">
        <f ca="1" t="shared" si="12"/>
        <v>0</v>
      </c>
      <c r="AX114" s="14" t="str">
        <f ca="1">IFERROR(VLOOKUP(B114,'[2]2017省级重点项目'!$B$3:$O$206,12,0),"")</f>
        <v>闽清县</v>
      </c>
      <c r="AY114" s="14" t="str">
        <f ca="1">IFERROR(VLOOKUP(B114,'[2]2017省级重点项目'!$B$3:$O$206,9,0),"")</f>
        <v>无</v>
      </c>
      <c r="AZ114" s="14">
        <f ca="1">IFERROR(VLOOKUP(B114,'[2]2017省级重点项目'!$B$3:$O$206,10,0),"")</f>
        <v>12</v>
      </c>
    </row>
    <row r="115" s="1" customFormat="1" ht="72" customHeight="1" spans="1:52">
      <c r="A115" s="11">
        <f>IF(AJ115="","",COUNTA($AJ$7:AJ115))</f>
        <v>106</v>
      </c>
      <c r="B115" s="12" t="s">
        <v>935</v>
      </c>
      <c r="C115" s="12" t="s">
        <v>60</v>
      </c>
      <c r="D115" s="12" t="s">
        <v>57</v>
      </c>
      <c r="E115" s="12" t="s">
        <v>61</v>
      </c>
      <c r="F115" s="12" t="s">
        <v>61</v>
      </c>
      <c r="G115" s="13" t="s">
        <v>700</v>
      </c>
      <c r="H115" s="12" t="s">
        <v>197</v>
      </c>
      <c r="I115" s="12"/>
      <c r="J115" s="12" t="s">
        <v>936</v>
      </c>
      <c r="K115" s="13" t="s">
        <v>82</v>
      </c>
      <c r="L115" s="21">
        <v>86000</v>
      </c>
      <c r="M115" s="13"/>
      <c r="N115" s="13">
        <v>86000</v>
      </c>
      <c r="O115" s="13"/>
      <c r="P115" s="13"/>
      <c r="Q115" s="13"/>
      <c r="R115" s="13"/>
      <c r="S115" s="13" t="s">
        <v>937</v>
      </c>
      <c r="T115" s="13" t="s">
        <v>35</v>
      </c>
      <c r="U115" s="21">
        <v>17000</v>
      </c>
      <c r="V115" s="12" t="s">
        <v>938</v>
      </c>
      <c r="W115" s="21">
        <v>20000</v>
      </c>
      <c r="X115" s="12" t="s">
        <v>939</v>
      </c>
      <c r="Y115" s="30"/>
      <c r="Z115" s="30"/>
      <c r="AA115" s="12"/>
      <c r="AB115" s="12"/>
      <c r="AC115" s="12"/>
      <c r="AD115" s="12"/>
      <c r="AE115" s="12"/>
      <c r="AF115" s="12"/>
      <c r="AG115" s="22" t="s">
        <v>940</v>
      </c>
      <c r="AH115" s="12" t="s">
        <v>941</v>
      </c>
      <c r="AI115" s="12" t="s">
        <v>941</v>
      </c>
      <c r="AJ115" s="46" t="s">
        <v>197</v>
      </c>
      <c r="AK115" s="13" t="s">
        <v>206</v>
      </c>
      <c r="AL115" s="50" t="s">
        <v>227</v>
      </c>
      <c r="AM115" s="13" t="s">
        <v>57</v>
      </c>
      <c r="AN115" s="13"/>
      <c r="AO115" s="12" t="s">
        <v>737</v>
      </c>
      <c r="AP115" s="12"/>
      <c r="AQ115" s="12"/>
      <c r="AR115" s="12"/>
      <c r="AS115" s="12"/>
      <c r="AT115" s="14" t="str">
        <f ca="1">IFERROR(VLOOKUP(B115,'[2]2017省级重点项目'!$B$3:$O$206,6,0),"")</f>
        <v/>
      </c>
      <c r="AU115" s="14" t="str">
        <f ca="1" t="shared" si="11"/>
        <v/>
      </c>
      <c r="AV115" s="14" t="str">
        <f ca="1">IFERROR(VLOOKUP(B115,'[2]2017省级重点项目'!$B$3:$O$206,7,0),"")</f>
        <v/>
      </c>
      <c r="AW115" s="14" t="str">
        <f ca="1" t="shared" si="12"/>
        <v/>
      </c>
      <c r="AX115" s="14" t="str">
        <f ca="1">IFERROR(VLOOKUP(B115,'[2]2017省级重点项目'!$B$3:$O$206,12,0),"")</f>
        <v/>
      </c>
      <c r="AY115" s="14" t="str">
        <f ca="1">IFERROR(VLOOKUP(B115,'[2]2017省级重点项目'!$B$3:$O$206,9,0),"")</f>
        <v/>
      </c>
      <c r="AZ115" s="14" t="str">
        <f ca="1">IFERROR(VLOOKUP(B115,'[2]2017省级重点项目'!$B$3:$O$206,10,0),"")</f>
        <v/>
      </c>
    </row>
    <row r="116" s="1" customFormat="1" ht="78" customHeight="1" spans="1:52">
      <c r="A116" s="11">
        <f>IF(AJ116="","",COUNTA($AJ$7:AJ116))</f>
        <v>107</v>
      </c>
      <c r="B116" s="12" t="s">
        <v>942</v>
      </c>
      <c r="C116" s="12" t="s">
        <v>117</v>
      </c>
      <c r="D116" s="12" t="s">
        <v>57</v>
      </c>
      <c r="E116" s="12" t="s">
        <v>78</v>
      </c>
      <c r="F116" s="12" t="s">
        <v>61</v>
      </c>
      <c r="G116" s="13" t="s">
        <v>700</v>
      </c>
      <c r="H116" s="12" t="s">
        <v>943</v>
      </c>
      <c r="I116" s="12" t="s">
        <v>944</v>
      </c>
      <c r="J116" s="12" t="s">
        <v>945</v>
      </c>
      <c r="K116" s="13" t="s">
        <v>122</v>
      </c>
      <c r="L116" s="21">
        <v>100000</v>
      </c>
      <c r="M116" s="13">
        <v>100000</v>
      </c>
      <c r="N116" s="13"/>
      <c r="O116" s="13"/>
      <c r="P116" s="13"/>
      <c r="Q116" s="13"/>
      <c r="R116" s="13"/>
      <c r="S116" s="13" t="s">
        <v>946</v>
      </c>
      <c r="T116" s="13" t="s">
        <v>35</v>
      </c>
      <c r="U116" s="21">
        <v>45000</v>
      </c>
      <c r="V116" s="12" t="s">
        <v>947</v>
      </c>
      <c r="W116" s="21">
        <v>50000</v>
      </c>
      <c r="X116" s="12" t="s">
        <v>948</v>
      </c>
      <c r="Y116" s="30"/>
      <c r="Z116" s="30"/>
      <c r="AA116" s="12"/>
      <c r="AB116" s="12"/>
      <c r="AC116" s="12"/>
      <c r="AD116" s="12"/>
      <c r="AE116" s="12"/>
      <c r="AF116" s="12"/>
      <c r="AG116" s="22" t="s">
        <v>949</v>
      </c>
      <c r="AH116" s="12" t="s">
        <v>950</v>
      </c>
      <c r="AI116" s="12" t="s">
        <v>951</v>
      </c>
      <c r="AJ116" s="46" t="s">
        <v>229</v>
      </c>
      <c r="AK116" s="13" t="s">
        <v>238</v>
      </c>
      <c r="AL116" s="24" t="s">
        <v>239</v>
      </c>
      <c r="AM116" s="13" t="s">
        <v>57</v>
      </c>
      <c r="AN116" s="13"/>
      <c r="AO116" s="12" t="s">
        <v>712</v>
      </c>
      <c r="AP116" s="12" t="s">
        <v>78</v>
      </c>
      <c r="AQ116" s="12"/>
      <c r="AR116" s="12"/>
      <c r="AS116" s="12"/>
      <c r="AT116" s="14" t="str">
        <f ca="1">IFERROR(VLOOKUP(B116,'[2]2017省级重点项目'!$B$3:$O$206,6,0),"")</f>
        <v/>
      </c>
      <c r="AU116" s="14" t="str">
        <f ca="1" t="shared" si="11"/>
        <v/>
      </c>
      <c r="AV116" s="14" t="str">
        <f ca="1">IFERROR(VLOOKUP(B116,'[2]2017省级重点项目'!$B$3:$O$206,7,0),"")</f>
        <v/>
      </c>
      <c r="AW116" s="14" t="str">
        <f ca="1" t="shared" si="12"/>
        <v/>
      </c>
      <c r="AX116" s="14" t="str">
        <f ca="1">IFERROR(VLOOKUP(B116,'[2]2017省级重点项目'!$B$3:$O$206,12,0),"")</f>
        <v/>
      </c>
      <c r="AY116" s="14" t="str">
        <f ca="1">IFERROR(VLOOKUP(B116,'[2]2017省级重点项目'!$B$3:$O$206,9,0),"")</f>
        <v/>
      </c>
      <c r="AZ116" s="14" t="str">
        <f ca="1">IFERROR(VLOOKUP(B116,'[2]2017省级重点项目'!$B$3:$O$206,10,0),"")</f>
        <v/>
      </c>
    </row>
    <row r="117" s="1" customFormat="1" ht="75" customHeight="1" spans="1:52">
      <c r="A117" s="11">
        <f>IF(AJ117="","",COUNTA($AJ$7:AJ117))</f>
        <v>108</v>
      </c>
      <c r="B117" s="14" t="s">
        <v>952</v>
      </c>
      <c r="C117" s="14" t="s">
        <v>61</v>
      </c>
      <c r="D117" s="14" t="s">
        <v>61</v>
      </c>
      <c r="E117" s="14" t="s">
        <v>61</v>
      </c>
      <c r="F117" s="14" t="s">
        <v>61</v>
      </c>
      <c r="G117" s="11" t="s">
        <v>700</v>
      </c>
      <c r="H117" s="14" t="s">
        <v>953</v>
      </c>
      <c r="I117" s="14" t="s">
        <v>954</v>
      </c>
      <c r="J117" s="14" t="s">
        <v>955</v>
      </c>
      <c r="K117" s="11" t="s">
        <v>100</v>
      </c>
      <c r="L117" s="20">
        <v>10390</v>
      </c>
      <c r="M117" s="11">
        <v>10390</v>
      </c>
      <c r="N117" s="11"/>
      <c r="O117" s="11"/>
      <c r="P117" s="11"/>
      <c r="Q117" s="11"/>
      <c r="R117" s="11"/>
      <c r="S117" s="11">
        <v>1</v>
      </c>
      <c r="T117" s="11">
        <v>3</v>
      </c>
      <c r="U117" s="20">
        <v>3200</v>
      </c>
      <c r="V117" s="14" t="s">
        <v>956</v>
      </c>
      <c r="W117" s="20">
        <v>6800</v>
      </c>
      <c r="X117" s="14" t="s">
        <v>957</v>
      </c>
      <c r="Y117" s="29"/>
      <c r="Z117" s="29">
        <v>7</v>
      </c>
      <c r="AA117" s="14">
        <v>275</v>
      </c>
      <c r="AB117" s="14">
        <v>142</v>
      </c>
      <c r="AC117" s="14"/>
      <c r="AD117" s="14"/>
      <c r="AE117" s="14"/>
      <c r="AF117" s="14"/>
      <c r="AG117" s="47" t="s">
        <v>958</v>
      </c>
      <c r="AH117" s="14" t="s">
        <v>959</v>
      </c>
      <c r="AI117" s="14" t="s">
        <v>960</v>
      </c>
      <c r="AJ117" s="45" t="s">
        <v>953</v>
      </c>
      <c r="AK117" s="11" t="s">
        <v>961</v>
      </c>
      <c r="AL117" s="11" t="s">
        <v>481</v>
      </c>
      <c r="AM117" s="11" t="s">
        <v>57</v>
      </c>
      <c r="AN117" s="11"/>
      <c r="AO117" s="12" t="s">
        <v>737</v>
      </c>
      <c r="AP117" s="14" t="s">
        <v>78</v>
      </c>
      <c r="AQ117" s="14"/>
      <c r="AR117" s="14"/>
      <c r="AS117" s="14"/>
      <c r="AT117" s="14" t="str">
        <f ca="1">IFERROR(VLOOKUP(B117,'[2]2017省级重点项目'!$B$3:$O$206,6,0),"")</f>
        <v/>
      </c>
      <c r="AU117" s="14" t="str">
        <f ca="1" t="shared" si="11"/>
        <v/>
      </c>
      <c r="AV117" s="14" t="str">
        <f ca="1">IFERROR(VLOOKUP(B117,'[2]2017省级重点项目'!$B$3:$O$206,7,0),"")</f>
        <v/>
      </c>
      <c r="AW117" s="14" t="str">
        <f ca="1" t="shared" si="12"/>
        <v/>
      </c>
      <c r="AX117" s="14" t="str">
        <f ca="1">IFERROR(VLOOKUP(B117,'[2]2017省级重点项目'!$B$3:$O$206,12,0),"")</f>
        <v/>
      </c>
      <c r="AY117" s="14" t="str">
        <f ca="1">IFERROR(VLOOKUP(B117,'[2]2017省级重点项目'!$B$3:$O$206,9,0),"")</f>
        <v/>
      </c>
      <c r="AZ117" s="14" t="str">
        <f ca="1">IFERROR(VLOOKUP(B117,'[2]2017省级重点项目'!$B$3:$O$206,10,0),"")</f>
        <v/>
      </c>
    </row>
    <row r="118" s="1" customFormat="1" ht="84" spans="1:52">
      <c r="A118" s="11">
        <f>IF(AJ118="","",COUNTA($AJ$7:AJ118))</f>
        <v>109</v>
      </c>
      <c r="B118" s="14" t="s">
        <v>962</v>
      </c>
      <c r="C118" s="14" t="s">
        <v>61</v>
      </c>
      <c r="D118" s="14" t="s">
        <v>61</v>
      </c>
      <c r="E118" s="14" t="s">
        <v>61</v>
      </c>
      <c r="F118" s="14" t="s">
        <v>61</v>
      </c>
      <c r="G118" s="11" t="s">
        <v>700</v>
      </c>
      <c r="H118" s="14" t="s">
        <v>953</v>
      </c>
      <c r="I118" s="14" t="s">
        <v>963</v>
      </c>
      <c r="J118" s="14" t="s">
        <v>964</v>
      </c>
      <c r="K118" s="11" t="s">
        <v>122</v>
      </c>
      <c r="L118" s="20">
        <v>15000</v>
      </c>
      <c r="M118" s="11">
        <v>15000</v>
      </c>
      <c r="N118" s="11"/>
      <c r="O118" s="11"/>
      <c r="P118" s="11"/>
      <c r="Q118" s="11"/>
      <c r="R118" s="11"/>
      <c r="S118" s="11">
        <v>1</v>
      </c>
      <c r="T118" s="11">
        <v>3</v>
      </c>
      <c r="U118" s="20">
        <v>16</v>
      </c>
      <c r="V118" s="14" t="s">
        <v>965</v>
      </c>
      <c r="W118" s="20">
        <v>5000</v>
      </c>
      <c r="X118" s="14" t="s">
        <v>966</v>
      </c>
      <c r="Y118" s="29"/>
      <c r="Z118" s="29"/>
      <c r="AA118" s="14">
        <v>111</v>
      </c>
      <c r="AB118" s="14"/>
      <c r="AC118" s="14"/>
      <c r="AD118" s="14"/>
      <c r="AE118" s="14"/>
      <c r="AF118" s="14"/>
      <c r="AG118" s="47" t="s">
        <v>958</v>
      </c>
      <c r="AH118" s="14"/>
      <c r="AI118" s="14" t="s">
        <v>967</v>
      </c>
      <c r="AJ118" s="45" t="s">
        <v>953</v>
      </c>
      <c r="AK118" s="11" t="s">
        <v>961</v>
      </c>
      <c r="AL118" s="11" t="s">
        <v>481</v>
      </c>
      <c r="AM118" s="11" t="s">
        <v>57</v>
      </c>
      <c r="AN118" s="11"/>
      <c r="AO118" s="12" t="s">
        <v>737</v>
      </c>
      <c r="AP118" s="14" t="s">
        <v>78</v>
      </c>
      <c r="AQ118" s="14"/>
      <c r="AR118" s="14"/>
      <c r="AS118" s="14"/>
      <c r="AT118" s="14" t="str">
        <f ca="1">IFERROR(VLOOKUP(B118,'[2]2017省级重点项目'!$B$3:$O$206,6,0),"")</f>
        <v/>
      </c>
      <c r="AU118" s="14" t="str">
        <f ca="1" t="shared" si="11"/>
        <v/>
      </c>
      <c r="AV118" s="14" t="str">
        <f ca="1">IFERROR(VLOOKUP(B118,'[2]2017省级重点项目'!$B$3:$O$206,7,0),"")</f>
        <v/>
      </c>
      <c r="AW118" s="14" t="str">
        <f ca="1" t="shared" si="12"/>
        <v/>
      </c>
      <c r="AX118" s="14" t="str">
        <f ca="1">IFERROR(VLOOKUP(B118,'[2]2017省级重点项目'!$B$3:$O$206,12,0),"")</f>
        <v/>
      </c>
      <c r="AY118" s="14" t="str">
        <f ca="1">IFERROR(VLOOKUP(B118,'[2]2017省级重点项目'!$B$3:$O$206,9,0),"")</f>
        <v/>
      </c>
      <c r="AZ118" s="14" t="str">
        <f ca="1">IFERROR(VLOOKUP(B118,'[2]2017省级重点项目'!$B$3:$O$206,10,0),"")</f>
        <v/>
      </c>
    </row>
    <row r="119" s="1" customFormat="1" ht="72" customHeight="1" spans="1:52">
      <c r="A119" s="11">
        <f>IF(AJ119="","",COUNTA($AJ$7:AJ119))</f>
        <v>110</v>
      </c>
      <c r="B119" s="14" t="s">
        <v>968</v>
      </c>
      <c r="C119" s="14" t="s">
        <v>61</v>
      </c>
      <c r="D119" s="14" t="s">
        <v>61</v>
      </c>
      <c r="E119" s="14" t="s">
        <v>61</v>
      </c>
      <c r="F119" s="14" t="s">
        <v>61</v>
      </c>
      <c r="G119" s="11" t="s">
        <v>700</v>
      </c>
      <c r="H119" s="14" t="s">
        <v>953</v>
      </c>
      <c r="I119" s="14" t="s">
        <v>963</v>
      </c>
      <c r="J119" s="14" t="s">
        <v>969</v>
      </c>
      <c r="K119" s="11" t="s">
        <v>970</v>
      </c>
      <c r="L119" s="20">
        <v>21827.88</v>
      </c>
      <c r="M119" s="11">
        <v>21827.88</v>
      </c>
      <c r="N119" s="11"/>
      <c r="O119" s="11"/>
      <c r="P119" s="11"/>
      <c r="Q119" s="11"/>
      <c r="R119" s="11"/>
      <c r="S119" s="11">
        <v>1</v>
      </c>
      <c r="T119" s="11">
        <v>3</v>
      </c>
      <c r="U119" s="20">
        <v>12000</v>
      </c>
      <c r="V119" s="14" t="s">
        <v>971</v>
      </c>
      <c r="W119" s="20">
        <v>3000</v>
      </c>
      <c r="X119" s="14" t="s">
        <v>972</v>
      </c>
      <c r="Y119" s="29"/>
      <c r="Z119" s="29"/>
      <c r="AA119" s="14">
        <v>483</v>
      </c>
      <c r="AB119" s="14"/>
      <c r="AC119" s="14"/>
      <c r="AD119" s="14"/>
      <c r="AE119" s="14"/>
      <c r="AF119" s="14"/>
      <c r="AG119" s="47" t="s">
        <v>958</v>
      </c>
      <c r="AH119" s="14"/>
      <c r="AI119" s="14" t="s">
        <v>967</v>
      </c>
      <c r="AJ119" s="45" t="s">
        <v>953</v>
      </c>
      <c r="AK119" s="11" t="s">
        <v>961</v>
      </c>
      <c r="AL119" s="11" t="s">
        <v>481</v>
      </c>
      <c r="AM119" s="11" t="s">
        <v>57</v>
      </c>
      <c r="AN119" s="11"/>
      <c r="AO119" s="12" t="s">
        <v>737</v>
      </c>
      <c r="AP119" s="14"/>
      <c r="AQ119" s="14"/>
      <c r="AR119" s="14"/>
      <c r="AS119" s="14"/>
      <c r="AT119" s="14" t="str">
        <f ca="1">IFERROR(VLOOKUP(B119,'[2]2017省级重点项目'!$B$3:$O$206,6,0),"")</f>
        <v/>
      </c>
      <c r="AU119" s="14" t="str">
        <f ca="1" t="shared" si="11"/>
        <v/>
      </c>
      <c r="AV119" s="14" t="str">
        <f ca="1">IFERROR(VLOOKUP(B119,'[2]2017省级重点项目'!$B$3:$O$206,7,0),"")</f>
        <v/>
      </c>
      <c r="AW119" s="14" t="str">
        <f ca="1" t="shared" si="12"/>
        <v/>
      </c>
      <c r="AX119" s="14" t="str">
        <f ca="1">IFERROR(VLOOKUP(B119,'[2]2017省级重点项目'!$B$3:$O$206,12,0),"")</f>
        <v/>
      </c>
      <c r="AY119" s="14" t="str">
        <f ca="1">IFERROR(VLOOKUP(B119,'[2]2017省级重点项目'!$B$3:$O$206,9,0),"")</f>
        <v/>
      </c>
      <c r="AZ119" s="14" t="str">
        <f ca="1">IFERROR(VLOOKUP(B119,'[2]2017省级重点项目'!$B$3:$O$206,10,0),"")</f>
        <v/>
      </c>
    </row>
    <row r="120" s="1" customFormat="1" ht="115" customHeight="1" spans="1:52">
      <c r="A120" s="11">
        <f>IF(AJ120="","",COUNTA($AJ$7:AJ120))</f>
        <v>111</v>
      </c>
      <c r="B120" s="14" t="s">
        <v>973</v>
      </c>
      <c r="C120" s="14" t="s">
        <v>61</v>
      </c>
      <c r="D120" s="14" t="s">
        <v>61</v>
      </c>
      <c r="E120" s="14" t="s">
        <v>61</v>
      </c>
      <c r="F120" s="14" t="s">
        <v>61</v>
      </c>
      <c r="G120" s="11" t="s">
        <v>700</v>
      </c>
      <c r="H120" s="14" t="s">
        <v>953</v>
      </c>
      <c r="I120" s="14" t="s">
        <v>954</v>
      </c>
      <c r="J120" s="14" t="s">
        <v>974</v>
      </c>
      <c r="K120" s="11" t="s">
        <v>82</v>
      </c>
      <c r="L120" s="20">
        <v>24500</v>
      </c>
      <c r="M120" s="11">
        <v>24500</v>
      </c>
      <c r="N120" s="11"/>
      <c r="O120" s="11"/>
      <c r="P120" s="11"/>
      <c r="Q120" s="11"/>
      <c r="R120" s="11"/>
      <c r="S120" s="11">
        <v>1</v>
      </c>
      <c r="T120" s="11">
        <v>3</v>
      </c>
      <c r="U120" s="20">
        <v>3100</v>
      </c>
      <c r="V120" s="14" t="s">
        <v>975</v>
      </c>
      <c r="W120" s="20">
        <v>5000</v>
      </c>
      <c r="X120" s="14" t="s">
        <v>976</v>
      </c>
      <c r="Y120" s="29"/>
      <c r="Z120" s="29"/>
      <c r="AA120" s="14">
        <v>185.01</v>
      </c>
      <c r="AB120" s="14"/>
      <c r="AC120" s="14"/>
      <c r="AD120" s="14"/>
      <c r="AE120" s="14"/>
      <c r="AF120" s="14"/>
      <c r="AG120" s="47" t="s">
        <v>977</v>
      </c>
      <c r="AH120" s="14" t="s">
        <v>978</v>
      </c>
      <c r="AI120" s="14" t="s">
        <v>979</v>
      </c>
      <c r="AJ120" s="45" t="s">
        <v>953</v>
      </c>
      <c r="AK120" s="11" t="s">
        <v>961</v>
      </c>
      <c r="AL120" s="11" t="s">
        <v>481</v>
      </c>
      <c r="AM120" s="11" t="s">
        <v>57</v>
      </c>
      <c r="AN120" s="11"/>
      <c r="AO120" s="12" t="s">
        <v>737</v>
      </c>
      <c r="AP120" s="14"/>
      <c r="AQ120" s="14"/>
      <c r="AR120" s="14"/>
      <c r="AS120" s="14"/>
      <c r="AT120" s="14" t="str">
        <f ca="1">IFERROR(VLOOKUP(B120,'[2]2017省级重点项目'!$B$3:$O$206,6,0),"")</f>
        <v/>
      </c>
      <c r="AU120" s="14" t="str">
        <f ca="1" t="shared" si="11"/>
        <v/>
      </c>
      <c r="AV120" s="14" t="str">
        <f ca="1">IFERROR(VLOOKUP(B120,'[2]2017省级重点项目'!$B$3:$O$206,7,0),"")</f>
        <v/>
      </c>
      <c r="AW120" s="14" t="str">
        <f ca="1" t="shared" si="12"/>
        <v/>
      </c>
      <c r="AX120" s="14" t="str">
        <f ca="1">IFERROR(VLOOKUP(B120,'[2]2017省级重点项目'!$B$3:$O$206,12,0),"")</f>
        <v/>
      </c>
      <c r="AY120" s="14" t="str">
        <f ca="1">IFERROR(VLOOKUP(B120,'[2]2017省级重点项目'!$B$3:$O$206,9,0),"")</f>
        <v/>
      </c>
      <c r="AZ120" s="14" t="str">
        <f ca="1">IFERROR(VLOOKUP(B120,'[2]2017省级重点项目'!$B$3:$O$206,10,0),"")</f>
        <v/>
      </c>
    </row>
    <row r="121" s="1" customFormat="1" ht="51" customHeight="1" spans="1:52">
      <c r="A121" s="11">
        <f>IF(AJ121="","",COUNTA($AJ$7:AJ121))</f>
        <v>112</v>
      </c>
      <c r="B121" s="14" t="s">
        <v>980</v>
      </c>
      <c r="C121" s="14" t="s">
        <v>117</v>
      </c>
      <c r="D121" s="14" t="s">
        <v>61</v>
      </c>
      <c r="E121" s="14" t="s">
        <v>61</v>
      </c>
      <c r="F121" s="14" t="s">
        <v>61</v>
      </c>
      <c r="G121" s="11" t="s">
        <v>700</v>
      </c>
      <c r="H121" s="14" t="s">
        <v>953</v>
      </c>
      <c r="I121" s="14" t="s">
        <v>954</v>
      </c>
      <c r="J121" s="14" t="s">
        <v>981</v>
      </c>
      <c r="K121" s="11" t="s">
        <v>122</v>
      </c>
      <c r="L121" s="20">
        <v>25000</v>
      </c>
      <c r="M121" s="11">
        <v>25000</v>
      </c>
      <c r="N121" s="11"/>
      <c r="O121" s="11"/>
      <c r="P121" s="11"/>
      <c r="Q121" s="11"/>
      <c r="R121" s="11"/>
      <c r="S121" s="11">
        <v>1</v>
      </c>
      <c r="T121" s="11">
        <v>3</v>
      </c>
      <c r="U121" s="20">
        <v>5000</v>
      </c>
      <c r="V121" s="14" t="s">
        <v>982</v>
      </c>
      <c r="W121" s="20">
        <v>16000</v>
      </c>
      <c r="X121" s="14" t="s">
        <v>983</v>
      </c>
      <c r="Y121" s="29"/>
      <c r="Z121" s="29"/>
      <c r="AA121" s="14">
        <v>249</v>
      </c>
      <c r="AB121" s="14">
        <v>200</v>
      </c>
      <c r="AC121" s="14"/>
      <c r="AD121" s="14"/>
      <c r="AE121" s="14"/>
      <c r="AF121" s="14"/>
      <c r="AG121" s="47" t="s">
        <v>984</v>
      </c>
      <c r="AH121" s="14" t="s">
        <v>959</v>
      </c>
      <c r="AI121" s="14" t="s">
        <v>960</v>
      </c>
      <c r="AJ121" s="45" t="s">
        <v>953</v>
      </c>
      <c r="AK121" s="11" t="s">
        <v>961</v>
      </c>
      <c r="AL121" s="11" t="s">
        <v>481</v>
      </c>
      <c r="AM121" s="11" t="s">
        <v>57</v>
      </c>
      <c r="AN121" s="11"/>
      <c r="AO121" s="12" t="s">
        <v>737</v>
      </c>
      <c r="AP121" s="14" t="s">
        <v>78</v>
      </c>
      <c r="AQ121" s="14"/>
      <c r="AR121" s="14"/>
      <c r="AS121" s="14"/>
      <c r="AT121" s="14" t="str">
        <f ca="1">IFERROR(VLOOKUP(B121,'[2]2017省级重点项目'!$B$3:$O$206,6,0),"")</f>
        <v/>
      </c>
      <c r="AU121" s="14" t="str">
        <f ca="1" t="shared" si="11"/>
        <v/>
      </c>
      <c r="AV121" s="14" t="str">
        <f ca="1">IFERROR(VLOOKUP(B121,'[2]2017省级重点项目'!$B$3:$O$206,7,0),"")</f>
        <v/>
      </c>
      <c r="AW121" s="14" t="str">
        <f ca="1" t="shared" si="12"/>
        <v/>
      </c>
      <c r="AX121" s="14" t="str">
        <f ca="1">IFERROR(VLOOKUP(B121,'[2]2017省级重点项目'!$B$3:$O$206,12,0),"")</f>
        <v/>
      </c>
      <c r="AY121" s="14" t="str">
        <f ca="1">IFERROR(VLOOKUP(B121,'[2]2017省级重点项目'!$B$3:$O$206,9,0),"")</f>
        <v/>
      </c>
      <c r="AZ121" s="14" t="str">
        <f ca="1">IFERROR(VLOOKUP(B121,'[2]2017省级重点项目'!$B$3:$O$206,10,0),"")</f>
        <v/>
      </c>
    </row>
    <row r="122" s="1" customFormat="1" ht="90" customHeight="1" spans="1:52">
      <c r="A122" s="11">
        <f>IF(AJ122="","",COUNTA($AJ$7:AJ122))</f>
        <v>113</v>
      </c>
      <c r="B122" s="14" t="s">
        <v>985</v>
      </c>
      <c r="C122" s="14" t="s">
        <v>60</v>
      </c>
      <c r="D122" s="14" t="s">
        <v>61</v>
      </c>
      <c r="E122" s="14" t="s">
        <v>61</v>
      </c>
      <c r="F122" s="14" t="s">
        <v>61</v>
      </c>
      <c r="G122" s="11" t="s">
        <v>700</v>
      </c>
      <c r="H122" s="14" t="s">
        <v>953</v>
      </c>
      <c r="I122" s="14" t="s">
        <v>954</v>
      </c>
      <c r="J122" s="14" t="s">
        <v>986</v>
      </c>
      <c r="K122" s="11" t="s">
        <v>122</v>
      </c>
      <c r="L122" s="20">
        <v>37093.11</v>
      </c>
      <c r="M122" s="11">
        <v>37093.11</v>
      </c>
      <c r="N122" s="11"/>
      <c r="O122" s="11"/>
      <c r="P122" s="11"/>
      <c r="Q122" s="11"/>
      <c r="R122" s="11"/>
      <c r="S122" s="11">
        <v>1</v>
      </c>
      <c r="T122" s="11">
        <v>3</v>
      </c>
      <c r="U122" s="20">
        <v>23500</v>
      </c>
      <c r="V122" s="14" t="s">
        <v>987</v>
      </c>
      <c r="W122" s="20">
        <v>5000</v>
      </c>
      <c r="X122" s="14" t="s">
        <v>988</v>
      </c>
      <c r="Y122" s="29"/>
      <c r="Z122" s="29" t="s">
        <v>103</v>
      </c>
      <c r="AA122" s="14">
        <v>202.02</v>
      </c>
      <c r="AB122" s="14"/>
      <c r="AC122" s="14"/>
      <c r="AD122" s="14"/>
      <c r="AE122" s="14"/>
      <c r="AF122" s="14"/>
      <c r="AG122" s="47" t="s">
        <v>977</v>
      </c>
      <c r="AH122" s="14" t="s">
        <v>978</v>
      </c>
      <c r="AI122" s="14" t="s">
        <v>979</v>
      </c>
      <c r="AJ122" s="45" t="s">
        <v>953</v>
      </c>
      <c r="AK122" s="11" t="s">
        <v>961</v>
      </c>
      <c r="AL122" s="11" t="s">
        <v>481</v>
      </c>
      <c r="AM122" s="11" t="s">
        <v>57</v>
      </c>
      <c r="AN122" s="11"/>
      <c r="AO122" s="12" t="s">
        <v>737</v>
      </c>
      <c r="AP122" s="14"/>
      <c r="AQ122" s="14"/>
      <c r="AR122" s="14"/>
      <c r="AS122" s="14"/>
      <c r="AT122" s="14" t="str">
        <f ca="1">IFERROR(VLOOKUP(B122,'[2]2017省级重点项目'!$B$3:$O$206,6,0),"")</f>
        <v/>
      </c>
      <c r="AU122" s="14" t="str">
        <f ca="1" t="shared" si="11"/>
        <v/>
      </c>
      <c r="AV122" s="14" t="str">
        <f ca="1">IFERROR(VLOOKUP(B122,'[2]2017省级重点项目'!$B$3:$O$206,7,0),"")</f>
        <v/>
      </c>
      <c r="AW122" s="14" t="str">
        <f ca="1" t="shared" si="12"/>
        <v/>
      </c>
      <c r="AX122" s="14" t="str">
        <f ca="1">IFERROR(VLOOKUP(B122,'[2]2017省级重点项目'!$B$3:$O$206,12,0),"")</f>
        <v/>
      </c>
      <c r="AY122" s="14" t="str">
        <f ca="1">IFERROR(VLOOKUP(B122,'[2]2017省级重点项目'!$B$3:$O$206,9,0),"")</f>
        <v/>
      </c>
      <c r="AZ122" s="14" t="str">
        <f ca="1">IFERROR(VLOOKUP(B122,'[2]2017省级重点项目'!$B$3:$O$206,10,0),"")</f>
        <v/>
      </c>
    </row>
    <row r="123" s="1" customFormat="1" ht="93" customHeight="1" spans="1:52">
      <c r="A123" s="11">
        <f>IF(AJ123="","",COUNTA($AJ$7:AJ123))</f>
        <v>114</v>
      </c>
      <c r="B123" s="14" t="s">
        <v>989</v>
      </c>
      <c r="C123" s="14" t="s">
        <v>60</v>
      </c>
      <c r="D123" s="14" t="s">
        <v>61</v>
      </c>
      <c r="E123" s="14" t="s">
        <v>61</v>
      </c>
      <c r="F123" s="14" t="s">
        <v>61</v>
      </c>
      <c r="G123" s="11" t="s">
        <v>700</v>
      </c>
      <c r="H123" s="14" t="s">
        <v>953</v>
      </c>
      <c r="I123" s="14" t="s">
        <v>954</v>
      </c>
      <c r="J123" s="14" t="s">
        <v>990</v>
      </c>
      <c r="K123" s="11" t="s">
        <v>422</v>
      </c>
      <c r="L123" s="20">
        <v>49699</v>
      </c>
      <c r="M123" s="11">
        <v>49699</v>
      </c>
      <c r="N123" s="11"/>
      <c r="O123" s="11"/>
      <c r="P123" s="11"/>
      <c r="Q123" s="11"/>
      <c r="R123" s="11"/>
      <c r="S123" s="11">
        <v>1</v>
      </c>
      <c r="T123" s="11">
        <v>3</v>
      </c>
      <c r="U123" s="20">
        <v>35000</v>
      </c>
      <c r="V123" s="14" t="s">
        <v>991</v>
      </c>
      <c r="W123" s="20">
        <v>14000</v>
      </c>
      <c r="X123" s="14" t="s">
        <v>992</v>
      </c>
      <c r="Y123" s="29"/>
      <c r="Z123" s="29" t="s">
        <v>103</v>
      </c>
      <c r="AA123" s="14">
        <v>311</v>
      </c>
      <c r="AB123" s="14"/>
      <c r="AC123" s="14"/>
      <c r="AD123" s="14"/>
      <c r="AE123" s="14"/>
      <c r="AF123" s="14"/>
      <c r="AG123" s="47" t="s">
        <v>977</v>
      </c>
      <c r="AH123" s="14" t="s">
        <v>978</v>
      </c>
      <c r="AI123" s="14" t="s">
        <v>979</v>
      </c>
      <c r="AJ123" s="45" t="s">
        <v>953</v>
      </c>
      <c r="AK123" s="11" t="s">
        <v>961</v>
      </c>
      <c r="AL123" s="11" t="s">
        <v>481</v>
      </c>
      <c r="AM123" s="11" t="s">
        <v>57</v>
      </c>
      <c r="AN123" s="11"/>
      <c r="AO123" s="12" t="s">
        <v>737</v>
      </c>
      <c r="AP123" s="14"/>
      <c r="AQ123" s="14"/>
      <c r="AR123" s="14"/>
      <c r="AS123" s="14"/>
      <c r="AT123" s="14" t="str">
        <f ca="1">IFERROR(VLOOKUP(B123,'[2]2017省级重点项目'!$B$3:$O$206,6,0),"")</f>
        <v/>
      </c>
      <c r="AU123" s="14" t="str">
        <f ca="1" t="shared" si="11"/>
        <v/>
      </c>
      <c r="AV123" s="14" t="str">
        <f ca="1">IFERROR(VLOOKUP(B123,'[2]2017省级重点项目'!$B$3:$O$206,7,0),"")</f>
        <v/>
      </c>
      <c r="AW123" s="14" t="str">
        <f ca="1" t="shared" si="12"/>
        <v/>
      </c>
      <c r="AX123" s="14" t="str">
        <f ca="1">IFERROR(VLOOKUP(B123,'[2]2017省级重点项目'!$B$3:$O$206,12,0),"")</f>
        <v/>
      </c>
      <c r="AY123" s="14" t="str">
        <f ca="1">IFERROR(VLOOKUP(B123,'[2]2017省级重点项目'!$B$3:$O$206,9,0),"")</f>
        <v/>
      </c>
      <c r="AZ123" s="14" t="str">
        <f ca="1">IFERROR(VLOOKUP(B123,'[2]2017省级重点项目'!$B$3:$O$206,10,0),"")</f>
        <v/>
      </c>
    </row>
    <row r="124" s="1" customFormat="1" ht="78" customHeight="1" spans="1:52">
      <c r="A124" s="11">
        <f>IF(AJ124="","",COUNTA($AJ$7:AJ124))</f>
        <v>115</v>
      </c>
      <c r="B124" s="14" t="s">
        <v>993</v>
      </c>
      <c r="C124" s="14" t="s">
        <v>61</v>
      </c>
      <c r="D124" s="14" t="s">
        <v>61</v>
      </c>
      <c r="E124" s="14" t="s">
        <v>61</v>
      </c>
      <c r="F124" s="14" t="s">
        <v>61</v>
      </c>
      <c r="G124" s="11" t="s">
        <v>700</v>
      </c>
      <c r="H124" s="14" t="s">
        <v>953</v>
      </c>
      <c r="I124" s="14" t="s">
        <v>954</v>
      </c>
      <c r="J124" s="14" t="s">
        <v>994</v>
      </c>
      <c r="K124" s="11" t="s">
        <v>65</v>
      </c>
      <c r="L124" s="20">
        <v>78000</v>
      </c>
      <c r="M124" s="11">
        <v>78000</v>
      </c>
      <c r="N124" s="11"/>
      <c r="O124" s="11"/>
      <c r="P124" s="11"/>
      <c r="Q124" s="11"/>
      <c r="R124" s="11"/>
      <c r="S124" s="11">
        <v>1</v>
      </c>
      <c r="T124" s="11">
        <v>3</v>
      </c>
      <c r="U124" s="20">
        <v>10000</v>
      </c>
      <c r="V124" s="14" t="s">
        <v>995</v>
      </c>
      <c r="W124" s="20">
        <v>20000</v>
      </c>
      <c r="X124" s="14" t="s">
        <v>996</v>
      </c>
      <c r="Y124" s="29"/>
      <c r="Z124" s="29"/>
      <c r="AA124" s="14">
        <v>244</v>
      </c>
      <c r="AB124" s="14">
        <v>155</v>
      </c>
      <c r="AC124" s="14"/>
      <c r="AD124" s="14"/>
      <c r="AE124" s="14"/>
      <c r="AF124" s="14"/>
      <c r="AG124" s="47" t="s">
        <v>977</v>
      </c>
      <c r="AH124" s="14" t="s">
        <v>959</v>
      </c>
      <c r="AI124" s="14" t="s">
        <v>960</v>
      </c>
      <c r="AJ124" s="45" t="s">
        <v>953</v>
      </c>
      <c r="AK124" s="11" t="s">
        <v>961</v>
      </c>
      <c r="AL124" s="11" t="s">
        <v>481</v>
      </c>
      <c r="AM124" s="11" t="s">
        <v>57</v>
      </c>
      <c r="AN124" s="11"/>
      <c r="AO124" s="12" t="s">
        <v>737</v>
      </c>
      <c r="AP124" s="14" t="s">
        <v>78</v>
      </c>
      <c r="AQ124" s="14"/>
      <c r="AR124" s="14"/>
      <c r="AS124" s="14"/>
      <c r="AT124" s="14" t="str">
        <f ca="1">IFERROR(VLOOKUP(B124,'[2]2017省级重点项目'!$B$3:$O$206,6,0),"")</f>
        <v/>
      </c>
      <c r="AU124" s="14" t="str">
        <f ca="1" t="shared" si="11"/>
        <v/>
      </c>
      <c r="AV124" s="14" t="str">
        <f ca="1">IFERROR(VLOOKUP(B124,'[2]2017省级重点项目'!$B$3:$O$206,7,0),"")</f>
        <v/>
      </c>
      <c r="AW124" s="14" t="str">
        <f ca="1" t="shared" si="12"/>
        <v/>
      </c>
      <c r="AX124" s="14" t="str">
        <f ca="1">IFERROR(VLOOKUP(B124,'[2]2017省级重点项目'!$B$3:$O$206,12,0),"")</f>
        <v/>
      </c>
      <c r="AY124" s="14" t="str">
        <f ca="1">IFERROR(VLOOKUP(B124,'[2]2017省级重点项目'!$B$3:$O$206,9,0),"")</f>
        <v/>
      </c>
      <c r="AZ124" s="14" t="str">
        <f ca="1">IFERROR(VLOOKUP(B124,'[2]2017省级重点项目'!$B$3:$O$206,10,0),"")</f>
        <v/>
      </c>
    </row>
    <row r="125" s="1" customFormat="1" ht="91" customHeight="1" spans="1:52">
      <c r="A125" s="11">
        <f>IF(AJ125="","",COUNTA($AJ$7:AJ125))</f>
        <v>116</v>
      </c>
      <c r="B125" s="14" t="s">
        <v>997</v>
      </c>
      <c r="C125" s="14" t="s">
        <v>60</v>
      </c>
      <c r="D125" s="14"/>
      <c r="E125" s="14"/>
      <c r="F125" s="14"/>
      <c r="G125" s="11" t="s">
        <v>700</v>
      </c>
      <c r="H125" s="14"/>
      <c r="I125" s="14"/>
      <c r="J125" s="14" t="s">
        <v>998</v>
      </c>
      <c r="K125" s="11" t="s">
        <v>65</v>
      </c>
      <c r="L125" s="20">
        <v>208800</v>
      </c>
      <c r="M125" s="11">
        <v>1500</v>
      </c>
      <c r="N125" s="11">
        <v>40500</v>
      </c>
      <c r="O125" s="11">
        <v>166800</v>
      </c>
      <c r="P125" s="11"/>
      <c r="Q125" s="11"/>
      <c r="R125" s="11"/>
      <c r="S125" s="11" t="s">
        <v>35</v>
      </c>
      <c r="T125" s="11" t="s">
        <v>35</v>
      </c>
      <c r="U125" s="20">
        <v>50000</v>
      </c>
      <c r="V125" s="14" t="s">
        <v>999</v>
      </c>
      <c r="W125" s="20">
        <v>30000</v>
      </c>
      <c r="X125" s="14" t="s">
        <v>1000</v>
      </c>
      <c r="Y125" s="29"/>
      <c r="Z125" s="29"/>
      <c r="AA125" s="14">
        <v>71.25</v>
      </c>
      <c r="AB125" s="14">
        <v>19.5462</v>
      </c>
      <c r="AC125" s="14"/>
      <c r="AD125" s="14"/>
      <c r="AE125" s="14"/>
      <c r="AF125" s="14"/>
      <c r="AG125" s="47" t="s">
        <v>1001</v>
      </c>
      <c r="AH125" s="14" t="s">
        <v>1002</v>
      </c>
      <c r="AI125" s="14" t="s">
        <v>1003</v>
      </c>
      <c r="AJ125" s="45" t="s">
        <v>1004</v>
      </c>
      <c r="AK125" s="11" t="s">
        <v>1005</v>
      </c>
      <c r="AL125" s="24" t="s">
        <v>550</v>
      </c>
      <c r="AM125" s="45" t="s">
        <v>57</v>
      </c>
      <c r="AN125" s="45"/>
      <c r="AO125" s="22" t="s">
        <v>737</v>
      </c>
      <c r="AP125" s="47" t="s">
        <v>78</v>
      </c>
      <c r="AQ125" s="47"/>
      <c r="AR125" s="47"/>
      <c r="AS125" s="47"/>
      <c r="AT125" s="14" t="s">
        <v>689</v>
      </c>
      <c r="AU125" s="14" t="s">
        <v>689</v>
      </c>
      <c r="AV125" s="14" t="s">
        <v>689</v>
      </c>
      <c r="AW125" s="14" t="s">
        <v>689</v>
      </c>
      <c r="AX125" s="14" t="s">
        <v>689</v>
      </c>
      <c r="AY125" s="14" t="s">
        <v>689</v>
      </c>
      <c r="AZ125" s="14" t="s">
        <v>689</v>
      </c>
    </row>
    <row r="126" s="1" customFormat="1" ht="132" spans="1:52">
      <c r="A126" s="11">
        <f>IF(AJ126="","",COUNTA($AJ$7:AJ126))</f>
        <v>117</v>
      </c>
      <c r="B126" s="12" t="s">
        <v>1006</v>
      </c>
      <c r="C126" s="57"/>
      <c r="D126" s="57"/>
      <c r="E126" s="57"/>
      <c r="F126" s="57"/>
      <c r="G126" s="13" t="s">
        <v>700</v>
      </c>
      <c r="H126" s="12" t="s">
        <v>1007</v>
      </c>
      <c r="I126" s="57"/>
      <c r="J126" s="12" t="s">
        <v>1008</v>
      </c>
      <c r="K126" s="13" t="s">
        <v>100</v>
      </c>
      <c r="L126" s="21">
        <v>19688.8</v>
      </c>
      <c r="M126" s="13">
        <v>9688.8</v>
      </c>
      <c r="N126" s="13">
        <v>10000</v>
      </c>
      <c r="O126" s="65"/>
      <c r="P126" s="65"/>
      <c r="Q126" s="65"/>
      <c r="R126" s="65"/>
      <c r="S126" s="13" t="s">
        <v>83</v>
      </c>
      <c r="T126" s="11" t="s">
        <v>35</v>
      </c>
      <c r="U126" s="21">
        <v>7434.2</v>
      </c>
      <c r="V126" s="12" t="s">
        <v>1009</v>
      </c>
      <c r="W126" s="21">
        <v>12254.6</v>
      </c>
      <c r="X126" s="12" t="s">
        <v>1010</v>
      </c>
      <c r="Y126" s="72"/>
      <c r="Z126" s="72"/>
      <c r="AA126" s="57"/>
      <c r="AB126" s="57"/>
      <c r="AC126" s="57"/>
      <c r="AD126" s="57"/>
      <c r="AE126" s="57"/>
      <c r="AF126" s="57"/>
      <c r="AG126" s="22" t="s">
        <v>1011</v>
      </c>
      <c r="AH126" s="12" t="s">
        <v>1012</v>
      </c>
      <c r="AI126" s="12" t="s">
        <v>1013</v>
      </c>
      <c r="AJ126" s="46" t="s">
        <v>1004</v>
      </c>
      <c r="AK126" s="13" t="s">
        <v>1005</v>
      </c>
      <c r="AL126" s="24" t="s">
        <v>550</v>
      </c>
      <c r="AM126" s="13" t="s">
        <v>57</v>
      </c>
      <c r="AN126" s="13"/>
      <c r="AO126" s="12" t="s">
        <v>712</v>
      </c>
      <c r="AP126" s="12"/>
      <c r="AQ126" s="12"/>
      <c r="AR126" s="12"/>
      <c r="AS126" s="12"/>
      <c r="AT126" s="14" t="s">
        <v>689</v>
      </c>
      <c r="AU126" s="14" t="s">
        <v>689</v>
      </c>
      <c r="AV126" s="14" t="s">
        <v>689</v>
      </c>
      <c r="AW126" s="14" t="s">
        <v>689</v>
      </c>
      <c r="AX126" s="14" t="s">
        <v>689</v>
      </c>
      <c r="AY126" s="14" t="s">
        <v>689</v>
      </c>
      <c r="AZ126" s="14" t="s">
        <v>689</v>
      </c>
    </row>
    <row r="127" s="1" customFormat="1" ht="75" customHeight="1" spans="1:52">
      <c r="A127" s="11">
        <f>IF(AJ127="","",COUNTA($AJ$7:AJ127))</f>
        <v>118</v>
      </c>
      <c r="B127" s="14" t="s">
        <v>1014</v>
      </c>
      <c r="C127" s="14" t="s">
        <v>117</v>
      </c>
      <c r="D127" s="14"/>
      <c r="E127" s="14"/>
      <c r="F127" s="14" t="s">
        <v>78</v>
      </c>
      <c r="G127" s="11" t="s">
        <v>700</v>
      </c>
      <c r="H127" s="14" t="s">
        <v>600</v>
      </c>
      <c r="I127" s="14"/>
      <c r="J127" s="14" t="s">
        <v>1015</v>
      </c>
      <c r="K127" s="11" t="s">
        <v>122</v>
      </c>
      <c r="L127" s="20">
        <v>14508</v>
      </c>
      <c r="M127" s="11">
        <v>14508</v>
      </c>
      <c r="N127" s="11"/>
      <c r="O127" s="11"/>
      <c r="P127" s="11"/>
      <c r="Q127" s="11"/>
      <c r="R127" s="11"/>
      <c r="S127" s="11" t="s">
        <v>897</v>
      </c>
      <c r="T127" s="11" t="s">
        <v>35</v>
      </c>
      <c r="U127" s="20">
        <v>5000</v>
      </c>
      <c r="V127" s="14" t="s">
        <v>1016</v>
      </c>
      <c r="W127" s="20">
        <v>5000</v>
      </c>
      <c r="X127" s="14" t="s">
        <v>1017</v>
      </c>
      <c r="Y127" s="29"/>
      <c r="Z127" s="29"/>
      <c r="AA127" s="14">
        <v>83.71</v>
      </c>
      <c r="AB127" s="14">
        <v>84</v>
      </c>
      <c r="AC127" s="14"/>
      <c r="AD127" s="14"/>
      <c r="AE127" s="14"/>
      <c r="AF127" s="14"/>
      <c r="AG127" s="47" t="s">
        <v>1018</v>
      </c>
      <c r="AH127" s="14" t="s">
        <v>1019</v>
      </c>
      <c r="AI127" s="14" t="s">
        <v>1020</v>
      </c>
      <c r="AJ127" s="45" t="s">
        <v>1004</v>
      </c>
      <c r="AK127" s="11" t="s">
        <v>1005</v>
      </c>
      <c r="AL127" s="24" t="s">
        <v>550</v>
      </c>
      <c r="AM127" s="11" t="s">
        <v>57</v>
      </c>
      <c r="AN127" s="11"/>
      <c r="AO127" s="12" t="s">
        <v>737</v>
      </c>
      <c r="AP127" s="14" t="s">
        <v>78</v>
      </c>
      <c r="AQ127" s="14" t="s">
        <v>78</v>
      </c>
      <c r="AR127" s="14"/>
      <c r="AS127" s="14"/>
      <c r="AT127" s="14">
        <v>14508</v>
      </c>
      <c r="AU127" s="14">
        <v>0</v>
      </c>
      <c r="AV127" s="14">
        <v>5000</v>
      </c>
      <c r="AW127" s="14">
        <v>0</v>
      </c>
      <c r="AX127" s="14" t="s">
        <v>1004</v>
      </c>
      <c r="AY127" s="14" t="s">
        <v>269</v>
      </c>
      <c r="AZ127" s="14" t="s">
        <v>269</v>
      </c>
    </row>
    <row r="128" s="1" customFormat="1" ht="155" customHeight="1" spans="1:52">
      <c r="A128" s="11">
        <f>IF(AJ128="","",COUNTA($AJ$7:AJ128))</f>
        <v>119</v>
      </c>
      <c r="B128" s="12" t="s">
        <v>1021</v>
      </c>
      <c r="C128" s="57"/>
      <c r="D128" s="57"/>
      <c r="E128" s="57"/>
      <c r="F128" s="57"/>
      <c r="G128" s="13" t="s">
        <v>700</v>
      </c>
      <c r="H128" s="12" t="s">
        <v>1007</v>
      </c>
      <c r="I128" s="57"/>
      <c r="J128" s="12" t="s">
        <v>1022</v>
      </c>
      <c r="K128" s="13" t="s">
        <v>100</v>
      </c>
      <c r="L128" s="21">
        <v>14690</v>
      </c>
      <c r="M128" s="13">
        <v>14690</v>
      </c>
      <c r="N128" s="65"/>
      <c r="O128" s="65"/>
      <c r="P128" s="65"/>
      <c r="Q128" s="65"/>
      <c r="R128" s="65"/>
      <c r="S128" s="13" t="s">
        <v>83</v>
      </c>
      <c r="T128" s="11" t="s">
        <v>35</v>
      </c>
      <c r="U128" s="21">
        <v>150</v>
      </c>
      <c r="V128" s="12" t="s">
        <v>1023</v>
      </c>
      <c r="W128" s="21">
        <v>14690</v>
      </c>
      <c r="X128" s="12" t="s">
        <v>1024</v>
      </c>
      <c r="Y128" s="72"/>
      <c r="Z128" s="72"/>
      <c r="AA128" s="57"/>
      <c r="AB128" s="57"/>
      <c r="AC128" s="57"/>
      <c r="AD128" s="57"/>
      <c r="AE128" s="57"/>
      <c r="AF128" s="57"/>
      <c r="AG128" s="22" t="s">
        <v>1025</v>
      </c>
      <c r="AH128" s="12" t="s">
        <v>1026</v>
      </c>
      <c r="AI128" s="12" t="s">
        <v>1027</v>
      </c>
      <c r="AJ128" s="46" t="s">
        <v>1004</v>
      </c>
      <c r="AK128" s="13" t="s">
        <v>1005</v>
      </c>
      <c r="AL128" s="24" t="s">
        <v>550</v>
      </c>
      <c r="AM128" s="13" t="s">
        <v>57</v>
      </c>
      <c r="AN128" s="13"/>
      <c r="AO128" s="12" t="s">
        <v>712</v>
      </c>
      <c r="AP128" s="12"/>
      <c r="AQ128" s="12"/>
      <c r="AR128" s="12"/>
      <c r="AS128" s="12"/>
      <c r="AT128" s="14" t="s">
        <v>689</v>
      </c>
      <c r="AU128" s="14" t="s">
        <v>689</v>
      </c>
      <c r="AV128" s="14" t="s">
        <v>689</v>
      </c>
      <c r="AW128" s="14" t="s">
        <v>689</v>
      </c>
      <c r="AX128" s="14" t="s">
        <v>689</v>
      </c>
      <c r="AY128" s="14" t="s">
        <v>689</v>
      </c>
      <c r="AZ128" s="14" t="s">
        <v>689</v>
      </c>
    </row>
    <row r="129" s="1" customFormat="1" ht="89" customHeight="1" spans="1:52">
      <c r="A129" s="11">
        <f>IF(AJ129="","",COUNTA($AJ$7:AJ129))</f>
        <v>120</v>
      </c>
      <c r="B129" s="12" t="s">
        <v>1028</v>
      </c>
      <c r="C129" s="12" t="s">
        <v>60</v>
      </c>
      <c r="D129" s="12"/>
      <c r="E129" s="12"/>
      <c r="F129" s="12"/>
      <c r="G129" s="13" t="s">
        <v>700</v>
      </c>
      <c r="H129" s="12" t="s">
        <v>1029</v>
      </c>
      <c r="I129" s="12"/>
      <c r="J129" s="12" t="s">
        <v>1030</v>
      </c>
      <c r="K129" s="13" t="s">
        <v>182</v>
      </c>
      <c r="L129" s="21">
        <v>15000</v>
      </c>
      <c r="M129" s="13">
        <v>15000</v>
      </c>
      <c r="N129" s="13"/>
      <c r="O129" s="13"/>
      <c r="P129" s="13"/>
      <c r="Q129" s="13"/>
      <c r="R129" s="13"/>
      <c r="S129" s="13" t="s">
        <v>83</v>
      </c>
      <c r="T129" s="13" t="s">
        <v>35</v>
      </c>
      <c r="U129" s="21">
        <v>13000</v>
      </c>
      <c r="V129" s="12" t="s">
        <v>1031</v>
      </c>
      <c r="W129" s="21">
        <v>2000</v>
      </c>
      <c r="X129" s="12" t="s">
        <v>1032</v>
      </c>
      <c r="Y129" s="30"/>
      <c r="Z129" s="30">
        <v>12</v>
      </c>
      <c r="AA129" s="12"/>
      <c r="AB129" s="12"/>
      <c r="AC129" s="12"/>
      <c r="AD129" s="12"/>
      <c r="AE129" s="12"/>
      <c r="AF129" s="12"/>
      <c r="AG129" s="22" t="s">
        <v>1011</v>
      </c>
      <c r="AH129" s="12" t="s">
        <v>1033</v>
      </c>
      <c r="AI129" s="12" t="s">
        <v>1034</v>
      </c>
      <c r="AJ129" s="46" t="s">
        <v>1004</v>
      </c>
      <c r="AK129" s="13" t="s">
        <v>1005</v>
      </c>
      <c r="AL129" s="24" t="s">
        <v>550</v>
      </c>
      <c r="AM129" s="13" t="s">
        <v>57</v>
      </c>
      <c r="AN129" s="13"/>
      <c r="AO129" s="12" t="s">
        <v>712</v>
      </c>
      <c r="AP129" s="12" t="s">
        <v>78</v>
      </c>
      <c r="AQ129" s="12"/>
      <c r="AR129" s="12"/>
      <c r="AS129" s="12"/>
      <c r="AT129" s="14" t="s">
        <v>689</v>
      </c>
      <c r="AU129" s="14" t="s">
        <v>689</v>
      </c>
      <c r="AV129" s="14" t="s">
        <v>689</v>
      </c>
      <c r="AW129" s="14" t="s">
        <v>689</v>
      </c>
      <c r="AX129" s="14" t="s">
        <v>689</v>
      </c>
      <c r="AY129" s="14" t="s">
        <v>689</v>
      </c>
      <c r="AZ129" s="14" t="s">
        <v>689</v>
      </c>
    </row>
    <row r="130" s="1" customFormat="1" ht="108" spans="1:52">
      <c r="A130" s="11">
        <f>IF(AJ130="","",COUNTA($AJ$7:AJ130))</f>
        <v>121</v>
      </c>
      <c r="B130" s="14" t="s">
        <v>1035</v>
      </c>
      <c r="C130" s="14" t="s">
        <v>1036</v>
      </c>
      <c r="D130" s="14"/>
      <c r="E130" s="14"/>
      <c r="F130" s="14"/>
      <c r="G130" s="11" t="s">
        <v>700</v>
      </c>
      <c r="H130" s="14" t="s">
        <v>62</v>
      </c>
      <c r="I130" s="14"/>
      <c r="J130" s="14" t="s">
        <v>1037</v>
      </c>
      <c r="K130" s="11" t="s">
        <v>100</v>
      </c>
      <c r="L130" s="20">
        <v>22000</v>
      </c>
      <c r="M130" s="11">
        <v>22000</v>
      </c>
      <c r="N130" s="11"/>
      <c r="O130" s="11"/>
      <c r="P130" s="11"/>
      <c r="Q130" s="11"/>
      <c r="R130" s="11"/>
      <c r="S130" s="11" t="s">
        <v>897</v>
      </c>
      <c r="T130" s="11" t="s">
        <v>35</v>
      </c>
      <c r="U130" s="20">
        <v>7000</v>
      </c>
      <c r="V130" s="14" t="s">
        <v>1038</v>
      </c>
      <c r="W130" s="20">
        <v>15000</v>
      </c>
      <c r="X130" s="14" t="s">
        <v>1039</v>
      </c>
      <c r="Y130" s="29"/>
      <c r="Z130" s="29">
        <v>12</v>
      </c>
      <c r="AA130" s="14">
        <v>51</v>
      </c>
      <c r="AB130" s="14">
        <v>51</v>
      </c>
      <c r="AC130" s="14"/>
      <c r="AD130" s="14"/>
      <c r="AE130" s="14"/>
      <c r="AF130" s="14"/>
      <c r="AG130" s="47" t="s">
        <v>1018</v>
      </c>
      <c r="AH130" s="14" t="s">
        <v>1019</v>
      </c>
      <c r="AI130" s="14" t="s">
        <v>1040</v>
      </c>
      <c r="AJ130" s="45" t="s">
        <v>1004</v>
      </c>
      <c r="AK130" s="11" t="s">
        <v>1005</v>
      </c>
      <c r="AL130" s="24" t="s">
        <v>550</v>
      </c>
      <c r="AM130" s="11" t="s">
        <v>57</v>
      </c>
      <c r="AN130" s="11"/>
      <c r="AO130" s="12" t="s">
        <v>737</v>
      </c>
      <c r="AP130" s="14" t="s">
        <v>78</v>
      </c>
      <c r="AQ130" s="14" t="s">
        <v>78</v>
      </c>
      <c r="AR130" s="14"/>
      <c r="AS130" s="14"/>
      <c r="AT130" s="14">
        <v>22000</v>
      </c>
      <c r="AU130" s="14">
        <v>0</v>
      </c>
      <c r="AV130" s="14">
        <v>15000</v>
      </c>
      <c r="AW130" s="14">
        <v>0</v>
      </c>
      <c r="AX130" s="14" t="s">
        <v>1004</v>
      </c>
      <c r="AY130" s="14" t="s">
        <v>269</v>
      </c>
      <c r="AZ130" s="14">
        <v>12</v>
      </c>
    </row>
    <row r="131" s="1" customFormat="1" ht="107" customHeight="1" spans="1:52">
      <c r="A131" s="11">
        <f>IF(AJ131="","",COUNTA($AJ$7:AJ131))</f>
        <v>122</v>
      </c>
      <c r="B131" s="12" t="s">
        <v>1041</v>
      </c>
      <c r="C131" s="12" t="s">
        <v>60</v>
      </c>
      <c r="D131" s="12" t="s">
        <v>57</v>
      </c>
      <c r="E131" s="12" t="s">
        <v>78</v>
      </c>
      <c r="F131" s="12" t="s">
        <v>78</v>
      </c>
      <c r="G131" s="13" t="s">
        <v>700</v>
      </c>
      <c r="H131" s="12" t="s">
        <v>600</v>
      </c>
      <c r="I131" s="12" t="s">
        <v>1042</v>
      </c>
      <c r="J131" s="12" t="s">
        <v>1043</v>
      </c>
      <c r="K131" s="13" t="s">
        <v>182</v>
      </c>
      <c r="L131" s="21">
        <v>153380.2</v>
      </c>
      <c r="M131" s="13">
        <v>42000</v>
      </c>
      <c r="N131" s="13">
        <v>111380</v>
      </c>
      <c r="O131" s="13"/>
      <c r="P131" s="13"/>
      <c r="Q131" s="13"/>
      <c r="R131" s="13"/>
      <c r="S131" s="13" t="s">
        <v>35</v>
      </c>
      <c r="T131" s="13" t="s">
        <v>35</v>
      </c>
      <c r="U131" s="21">
        <v>110000</v>
      </c>
      <c r="V131" s="12" t="s">
        <v>1044</v>
      </c>
      <c r="W131" s="21">
        <v>5000</v>
      </c>
      <c r="X131" s="12" t="s">
        <v>1045</v>
      </c>
      <c r="Y131" s="30"/>
      <c r="Z131" s="30">
        <v>12</v>
      </c>
      <c r="AA131" s="12">
        <v>187</v>
      </c>
      <c r="AB131" s="12"/>
      <c r="AC131" s="12"/>
      <c r="AD131" s="12"/>
      <c r="AE131" s="12"/>
      <c r="AF131" s="12"/>
      <c r="AG131" s="22" t="s">
        <v>1046</v>
      </c>
      <c r="AH131" s="12" t="s">
        <v>1012</v>
      </c>
      <c r="AI131" s="12" t="s">
        <v>1047</v>
      </c>
      <c r="AJ131" s="46" t="s">
        <v>1004</v>
      </c>
      <c r="AK131" s="13" t="s">
        <v>1005</v>
      </c>
      <c r="AL131" s="24" t="s">
        <v>550</v>
      </c>
      <c r="AM131" s="13" t="s">
        <v>57</v>
      </c>
      <c r="AN131" s="13"/>
      <c r="AO131" s="12" t="s">
        <v>712</v>
      </c>
      <c r="AP131" s="12"/>
      <c r="AQ131" s="12"/>
      <c r="AR131" s="12"/>
      <c r="AS131" s="12"/>
      <c r="AT131" s="14" t="s">
        <v>689</v>
      </c>
      <c r="AU131" s="14" t="s">
        <v>689</v>
      </c>
      <c r="AV131" s="14" t="s">
        <v>689</v>
      </c>
      <c r="AW131" s="14" t="s">
        <v>689</v>
      </c>
      <c r="AX131" s="14" t="s">
        <v>689</v>
      </c>
      <c r="AY131" s="14" t="s">
        <v>689</v>
      </c>
      <c r="AZ131" s="14" t="s">
        <v>689</v>
      </c>
    </row>
    <row r="132" s="1" customFormat="1" ht="48" spans="1:52">
      <c r="A132" s="11">
        <f>IF(AJ132="","",COUNTA($AJ$7:AJ132))</f>
        <v>123</v>
      </c>
      <c r="B132" s="12" t="s">
        <v>1048</v>
      </c>
      <c r="C132" s="57"/>
      <c r="D132" s="57"/>
      <c r="E132" s="57"/>
      <c r="F132" s="57"/>
      <c r="G132" s="13" t="s">
        <v>700</v>
      </c>
      <c r="H132" s="12" t="s">
        <v>1007</v>
      </c>
      <c r="I132" s="12" t="s">
        <v>1007</v>
      </c>
      <c r="J132" s="12" t="s">
        <v>1049</v>
      </c>
      <c r="K132" s="11" t="s">
        <v>100</v>
      </c>
      <c r="L132" s="20">
        <v>100000</v>
      </c>
      <c r="M132" s="13">
        <v>50000</v>
      </c>
      <c r="N132" s="65"/>
      <c r="O132" s="65"/>
      <c r="P132" s="65"/>
      <c r="Q132" s="65"/>
      <c r="R132" s="65"/>
      <c r="S132" s="13" t="s">
        <v>897</v>
      </c>
      <c r="T132" s="13" t="s">
        <v>35</v>
      </c>
      <c r="U132" s="21">
        <v>0</v>
      </c>
      <c r="V132" s="16" t="s">
        <v>1050</v>
      </c>
      <c r="W132" s="21">
        <v>63100</v>
      </c>
      <c r="X132" s="14" t="s">
        <v>1051</v>
      </c>
      <c r="Y132" s="30">
        <v>1</v>
      </c>
      <c r="Z132" s="30">
        <v>12</v>
      </c>
      <c r="AA132" s="14"/>
      <c r="AB132" s="14"/>
      <c r="AC132" s="57"/>
      <c r="AD132" s="57"/>
      <c r="AE132" s="57"/>
      <c r="AF132" s="57"/>
      <c r="AG132" s="47" t="s">
        <v>1052</v>
      </c>
      <c r="AH132" s="14"/>
      <c r="AI132" s="14" t="s">
        <v>496</v>
      </c>
      <c r="AJ132" s="46" t="s">
        <v>1004</v>
      </c>
      <c r="AK132" s="13" t="s">
        <v>1005</v>
      </c>
      <c r="AL132" s="24" t="s">
        <v>550</v>
      </c>
      <c r="AM132" s="13" t="s">
        <v>57</v>
      </c>
      <c r="AN132" s="13"/>
      <c r="AO132" s="12"/>
      <c r="AP132" s="12"/>
      <c r="AQ132" s="12"/>
      <c r="AR132" s="12"/>
      <c r="AS132" s="12"/>
      <c r="AT132" s="14" t="s">
        <v>689</v>
      </c>
      <c r="AU132" s="14" t="s">
        <v>689</v>
      </c>
      <c r="AV132" s="14" t="s">
        <v>689</v>
      </c>
      <c r="AW132" s="14" t="s">
        <v>689</v>
      </c>
      <c r="AX132" s="14" t="s">
        <v>689</v>
      </c>
      <c r="AY132" s="14" t="s">
        <v>689</v>
      </c>
      <c r="AZ132" s="14" t="s">
        <v>689</v>
      </c>
    </row>
    <row r="133" s="1" customFormat="1" ht="76" customHeight="1" spans="1:52">
      <c r="A133" s="11">
        <f>IF(AJ133="","",COUNTA($AJ$7:AJ133))</f>
        <v>124</v>
      </c>
      <c r="B133" s="14" t="s">
        <v>1053</v>
      </c>
      <c r="C133" s="14"/>
      <c r="D133" s="14"/>
      <c r="E133" s="14"/>
      <c r="F133" s="14"/>
      <c r="G133" s="11" t="s">
        <v>700</v>
      </c>
      <c r="H133" s="14" t="s">
        <v>600</v>
      </c>
      <c r="I133" s="14"/>
      <c r="J133" s="14" t="s">
        <v>1054</v>
      </c>
      <c r="K133" s="11" t="s">
        <v>122</v>
      </c>
      <c r="L133" s="20">
        <v>60690</v>
      </c>
      <c r="M133" s="11">
        <v>60690</v>
      </c>
      <c r="N133" s="11"/>
      <c r="O133" s="11"/>
      <c r="P133" s="11"/>
      <c r="Q133" s="11"/>
      <c r="R133" s="11"/>
      <c r="S133" s="11" t="s">
        <v>897</v>
      </c>
      <c r="T133" s="11" t="s">
        <v>35</v>
      </c>
      <c r="U133" s="20">
        <v>7100</v>
      </c>
      <c r="V133" s="14" t="s">
        <v>1055</v>
      </c>
      <c r="W133" s="20">
        <v>20000</v>
      </c>
      <c r="X133" s="14" t="s">
        <v>1056</v>
      </c>
      <c r="Y133" s="29"/>
      <c r="Z133" s="29"/>
      <c r="AA133" s="14">
        <v>134</v>
      </c>
      <c r="AB133" s="14">
        <v>134</v>
      </c>
      <c r="AC133" s="14"/>
      <c r="AD133" s="14"/>
      <c r="AE133" s="14"/>
      <c r="AF133" s="14"/>
      <c r="AG133" s="47" t="s">
        <v>1018</v>
      </c>
      <c r="AH133" s="14" t="s">
        <v>1019</v>
      </c>
      <c r="AI133" s="14" t="s">
        <v>1057</v>
      </c>
      <c r="AJ133" s="45" t="s">
        <v>1004</v>
      </c>
      <c r="AK133" s="11" t="s">
        <v>1005</v>
      </c>
      <c r="AL133" s="24" t="s">
        <v>550</v>
      </c>
      <c r="AM133" s="45" t="s">
        <v>57</v>
      </c>
      <c r="AN133" s="45"/>
      <c r="AO133" s="22" t="s">
        <v>737</v>
      </c>
      <c r="AP133" s="47" t="s">
        <v>78</v>
      </c>
      <c r="AQ133" s="47" t="s">
        <v>78</v>
      </c>
      <c r="AR133" s="47"/>
      <c r="AS133" s="47"/>
      <c r="AT133" s="14">
        <v>60690</v>
      </c>
      <c r="AU133" s="14">
        <v>0</v>
      </c>
      <c r="AV133" s="14">
        <v>11000</v>
      </c>
      <c r="AW133" s="14">
        <v>9000</v>
      </c>
      <c r="AX133" s="14" t="s">
        <v>1004</v>
      </c>
      <c r="AY133" s="14" t="s">
        <v>269</v>
      </c>
      <c r="AZ133" s="14" t="s">
        <v>269</v>
      </c>
    </row>
    <row r="134" s="1" customFormat="1" ht="86" customHeight="1" spans="1:52">
      <c r="A134" s="11">
        <f>IF(AJ134="","",COUNTA($AJ$7:AJ134))</f>
        <v>125</v>
      </c>
      <c r="B134" s="12" t="s">
        <v>1058</v>
      </c>
      <c r="C134" s="12" t="s">
        <v>1036</v>
      </c>
      <c r="D134" s="12" t="s">
        <v>1059</v>
      </c>
      <c r="E134" s="12" t="s">
        <v>78</v>
      </c>
      <c r="F134" s="12"/>
      <c r="G134" s="13" t="s">
        <v>700</v>
      </c>
      <c r="H134" s="12" t="s">
        <v>600</v>
      </c>
      <c r="I134" s="12"/>
      <c r="J134" s="12" t="s">
        <v>1060</v>
      </c>
      <c r="K134" s="13" t="s">
        <v>65</v>
      </c>
      <c r="L134" s="21">
        <v>72424.64</v>
      </c>
      <c r="M134" s="13">
        <v>72424.64</v>
      </c>
      <c r="N134" s="13"/>
      <c r="O134" s="13"/>
      <c r="P134" s="13"/>
      <c r="Q134" s="13"/>
      <c r="R134" s="13"/>
      <c r="S134" s="13" t="s">
        <v>35</v>
      </c>
      <c r="T134" s="13" t="s">
        <v>35</v>
      </c>
      <c r="U134" s="21">
        <v>1075</v>
      </c>
      <c r="V134" s="12" t="s">
        <v>1061</v>
      </c>
      <c r="W134" s="21">
        <v>4000</v>
      </c>
      <c r="X134" s="12" t="s">
        <v>1062</v>
      </c>
      <c r="Y134" s="30"/>
      <c r="Z134" s="30"/>
      <c r="AA134" s="12">
        <v>2.9835</v>
      </c>
      <c r="AB134" s="12">
        <v>2.9835</v>
      </c>
      <c r="AC134" s="12"/>
      <c r="AD134" s="12"/>
      <c r="AE134" s="12"/>
      <c r="AF134" s="12"/>
      <c r="AG134" s="22" t="s">
        <v>1063</v>
      </c>
      <c r="AH134" s="12" t="s">
        <v>1064</v>
      </c>
      <c r="AI134" s="12" t="s">
        <v>1065</v>
      </c>
      <c r="AJ134" s="46" t="s">
        <v>1004</v>
      </c>
      <c r="AK134" s="13" t="s">
        <v>1005</v>
      </c>
      <c r="AL134" s="24" t="s">
        <v>550</v>
      </c>
      <c r="AM134" s="46" t="s">
        <v>57</v>
      </c>
      <c r="AN134" s="46"/>
      <c r="AO134" s="22" t="s">
        <v>712</v>
      </c>
      <c r="AP134" s="22" t="s">
        <v>78</v>
      </c>
      <c r="AQ134" s="22"/>
      <c r="AR134" s="22"/>
      <c r="AS134" s="22"/>
      <c r="AT134" s="14" t="s">
        <v>689</v>
      </c>
      <c r="AU134" s="14" t="s">
        <v>689</v>
      </c>
      <c r="AV134" s="14" t="s">
        <v>689</v>
      </c>
      <c r="AW134" s="14" t="s">
        <v>689</v>
      </c>
      <c r="AX134" s="14" t="s">
        <v>689</v>
      </c>
      <c r="AY134" s="14" t="s">
        <v>689</v>
      </c>
      <c r="AZ134" s="14" t="s">
        <v>689</v>
      </c>
    </row>
    <row r="135" s="1" customFormat="1" ht="149" customHeight="1" spans="1:52">
      <c r="A135" s="11">
        <f>IF(AJ135="","",COUNTA($AJ$7:AJ135))</f>
        <v>126</v>
      </c>
      <c r="B135" s="14" t="s">
        <v>1066</v>
      </c>
      <c r="C135" s="14" t="s">
        <v>1036</v>
      </c>
      <c r="D135" s="14" t="s">
        <v>1036</v>
      </c>
      <c r="E135" s="14"/>
      <c r="F135" s="14"/>
      <c r="G135" s="11" t="s">
        <v>700</v>
      </c>
      <c r="H135" s="14" t="s">
        <v>702</v>
      </c>
      <c r="I135" s="14"/>
      <c r="J135" s="14" t="s">
        <v>1067</v>
      </c>
      <c r="K135" s="11" t="s">
        <v>122</v>
      </c>
      <c r="L135" s="20">
        <v>86649</v>
      </c>
      <c r="M135" s="11">
        <v>86649</v>
      </c>
      <c r="N135" s="11"/>
      <c r="O135" s="11"/>
      <c r="P135" s="11"/>
      <c r="Q135" s="11"/>
      <c r="R135" s="11"/>
      <c r="S135" s="11" t="s">
        <v>897</v>
      </c>
      <c r="T135" s="11" t="s">
        <v>35</v>
      </c>
      <c r="U135" s="20">
        <v>30000</v>
      </c>
      <c r="V135" s="14" t="s">
        <v>1068</v>
      </c>
      <c r="W135" s="20">
        <v>30000</v>
      </c>
      <c r="X135" s="14" t="s">
        <v>1069</v>
      </c>
      <c r="Y135" s="29"/>
      <c r="Z135" s="29"/>
      <c r="AA135" s="14">
        <v>65.99</v>
      </c>
      <c r="AB135" s="14">
        <v>66</v>
      </c>
      <c r="AC135" s="14"/>
      <c r="AD135" s="14"/>
      <c r="AE135" s="14"/>
      <c r="AF135" s="14"/>
      <c r="AG135" s="47" t="s">
        <v>1018</v>
      </c>
      <c r="AH135" s="14" t="s">
        <v>1019</v>
      </c>
      <c r="AI135" s="14" t="s">
        <v>1070</v>
      </c>
      <c r="AJ135" s="45" t="s">
        <v>1004</v>
      </c>
      <c r="AK135" s="11" t="s">
        <v>1005</v>
      </c>
      <c r="AL135" s="24" t="s">
        <v>550</v>
      </c>
      <c r="AM135" s="45" t="s">
        <v>57</v>
      </c>
      <c r="AN135" s="45"/>
      <c r="AO135" s="22" t="s">
        <v>737</v>
      </c>
      <c r="AP135" s="47" t="s">
        <v>78</v>
      </c>
      <c r="AQ135" s="47" t="s">
        <v>78</v>
      </c>
      <c r="AR135" s="47"/>
      <c r="AS135" s="47"/>
      <c r="AT135" s="14">
        <v>86600</v>
      </c>
      <c r="AU135" s="14">
        <v>49</v>
      </c>
      <c r="AV135" s="14">
        <v>30000</v>
      </c>
      <c r="AW135" s="14">
        <v>0</v>
      </c>
      <c r="AX135" s="14" t="s">
        <v>1004</v>
      </c>
      <c r="AY135" s="14" t="s">
        <v>269</v>
      </c>
      <c r="AZ135" s="14" t="s">
        <v>269</v>
      </c>
    </row>
    <row r="136" s="1" customFormat="1" ht="108" customHeight="1" spans="1:52">
      <c r="A136" s="11">
        <f>IF(AJ136="","",COUNTA($AJ$7:AJ136))</f>
        <v>127</v>
      </c>
      <c r="B136" s="14" t="s">
        <v>1071</v>
      </c>
      <c r="C136" s="14" t="s">
        <v>117</v>
      </c>
      <c r="D136" s="14"/>
      <c r="E136" s="14"/>
      <c r="F136" s="14"/>
      <c r="G136" s="11" t="s">
        <v>700</v>
      </c>
      <c r="H136" s="14" t="s">
        <v>62</v>
      </c>
      <c r="I136" s="14" t="s">
        <v>739</v>
      </c>
      <c r="J136" s="14" t="s">
        <v>1072</v>
      </c>
      <c r="K136" s="11" t="s">
        <v>122</v>
      </c>
      <c r="L136" s="20">
        <v>113396.82</v>
      </c>
      <c r="M136" s="11">
        <v>113396.82</v>
      </c>
      <c r="N136" s="11"/>
      <c r="O136" s="11"/>
      <c r="P136" s="11"/>
      <c r="Q136" s="11"/>
      <c r="R136" s="11"/>
      <c r="S136" s="11" t="s">
        <v>897</v>
      </c>
      <c r="T136" s="11" t="s">
        <v>35</v>
      </c>
      <c r="U136" s="20">
        <v>34200</v>
      </c>
      <c r="V136" s="14" t="s">
        <v>1073</v>
      </c>
      <c r="W136" s="20">
        <v>15000</v>
      </c>
      <c r="X136" s="14" t="s">
        <v>1074</v>
      </c>
      <c r="Y136" s="29"/>
      <c r="Z136" s="29"/>
      <c r="AA136" s="14"/>
      <c r="AB136" s="14"/>
      <c r="AC136" s="14"/>
      <c r="AD136" s="14"/>
      <c r="AE136" s="14"/>
      <c r="AF136" s="14"/>
      <c r="AG136" s="47" t="s">
        <v>1001</v>
      </c>
      <c r="AH136" s="14" t="s">
        <v>1075</v>
      </c>
      <c r="AI136" s="14" t="s">
        <v>1076</v>
      </c>
      <c r="AJ136" s="45" t="s">
        <v>1004</v>
      </c>
      <c r="AK136" s="11" t="s">
        <v>1005</v>
      </c>
      <c r="AL136" s="24" t="s">
        <v>550</v>
      </c>
      <c r="AM136" s="45" t="s">
        <v>57</v>
      </c>
      <c r="AN136" s="45"/>
      <c r="AO136" s="22" t="s">
        <v>737</v>
      </c>
      <c r="AP136" s="47" t="s">
        <v>78</v>
      </c>
      <c r="AQ136" s="47"/>
      <c r="AR136" s="47"/>
      <c r="AS136" s="47"/>
      <c r="AT136" s="14" t="s">
        <v>689</v>
      </c>
      <c r="AU136" s="14" t="s">
        <v>689</v>
      </c>
      <c r="AV136" s="14" t="s">
        <v>689</v>
      </c>
      <c r="AW136" s="14" t="s">
        <v>689</v>
      </c>
      <c r="AX136" s="14" t="s">
        <v>689</v>
      </c>
      <c r="AY136" s="14" t="s">
        <v>689</v>
      </c>
      <c r="AZ136" s="14" t="s">
        <v>689</v>
      </c>
    </row>
    <row r="137" s="1" customFormat="1" ht="102" customHeight="1" spans="1:52">
      <c r="A137" s="11">
        <f>IF(AJ137="","",COUNTA($AJ$7:AJ137))</f>
        <v>128</v>
      </c>
      <c r="B137" s="14" t="s">
        <v>1077</v>
      </c>
      <c r="C137" s="14" t="s">
        <v>60</v>
      </c>
      <c r="D137" s="14" t="s">
        <v>60</v>
      </c>
      <c r="E137" s="14"/>
      <c r="F137" s="14" t="s">
        <v>78</v>
      </c>
      <c r="G137" s="11" t="s">
        <v>700</v>
      </c>
      <c r="H137" s="14" t="s">
        <v>600</v>
      </c>
      <c r="I137" s="14" t="s">
        <v>1078</v>
      </c>
      <c r="J137" s="14" t="s">
        <v>1079</v>
      </c>
      <c r="K137" s="11" t="s">
        <v>1080</v>
      </c>
      <c r="L137" s="20">
        <v>176074</v>
      </c>
      <c r="M137" s="11">
        <v>176074</v>
      </c>
      <c r="N137" s="11"/>
      <c r="O137" s="11"/>
      <c r="P137" s="11"/>
      <c r="Q137" s="11"/>
      <c r="R137" s="11"/>
      <c r="S137" s="11" t="s">
        <v>83</v>
      </c>
      <c r="T137" s="11" t="s">
        <v>35</v>
      </c>
      <c r="U137" s="20">
        <v>146074</v>
      </c>
      <c r="V137" s="14" t="s">
        <v>1081</v>
      </c>
      <c r="W137" s="20">
        <v>40000</v>
      </c>
      <c r="X137" s="14" t="s">
        <v>1082</v>
      </c>
      <c r="Y137" s="29"/>
      <c r="Z137" s="29">
        <v>12</v>
      </c>
      <c r="AA137" s="14">
        <v>906</v>
      </c>
      <c r="AB137" s="14">
        <v>308</v>
      </c>
      <c r="AC137" s="14"/>
      <c r="AD137" s="14"/>
      <c r="AE137" s="14"/>
      <c r="AF137" s="14"/>
      <c r="AG137" s="47" t="s">
        <v>1083</v>
      </c>
      <c r="AH137" s="14" t="s">
        <v>1075</v>
      </c>
      <c r="AI137" s="14" t="s">
        <v>1084</v>
      </c>
      <c r="AJ137" s="45" t="s">
        <v>1004</v>
      </c>
      <c r="AK137" s="11" t="s">
        <v>1005</v>
      </c>
      <c r="AL137" s="24" t="s">
        <v>550</v>
      </c>
      <c r="AM137" s="45" t="s">
        <v>57</v>
      </c>
      <c r="AN137" s="45"/>
      <c r="AO137" s="22" t="s">
        <v>737</v>
      </c>
      <c r="AP137" s="47" t="s">
        <v>78</v>
      </c>
      <c r="AQ137" s="47"/>
      <c r="AR137" s="47"/>
      <c r="AS137" s="47"/>
      <c r="AT137" s="14" t="s">
        <v>689</v>
      </c>
      <c r="AU137" s="14" t="s">
        <v>689</v>
      </c>
      <c r="AV137" s="14" t="s">
        <v>689</v>
      </c>
      <c r="AW137" s="14" t="s">
        <v>689</v>
      </c>
      <c r="AX137" s="14" t="s">
        <v>689</v>
      </c>
      <c r="AY137" s="14" t="s">
        <v>689</v>
      </c>
      <c r="AZ137" s="14" t="s">
        <v>689</v>
      </c>
    </row>
    <row r="138" s="1" customFormat="1" ht="111" customHeight="1" spans="1:52">
      <c r="A138" s="11">
        <f>IF(AJ138="","",COUNTA($AJ$7:AJ138))</f>
        <v>129</v>
      </c>
      <c r="B138" s="14" t="s">
        <v>1085</v>
      </c>
      <c r="C138" s="14" t="s">
        <v>60</v>
      </c>
      <c r="D138" s="14" t="s">
        <v>60</v>
      </c>
      <c r="E138" s="14"/>
      <c r="F138" s="14" t="s">
        <v>78</v>
      </c>
      <c r="G138" s="11" t="s">
        <v>700</v>
      </c>
      <c r="H138" s="14" t="s">
        <v>600</v>
      </c>
      <c r="I138" s="14" t="s">
        <v>1086</v>
      </c>
      <c r="J138" s="14" t="s">
        <v>1087</v>
      </c>
      <c r="K138" s="11" t="s">
        <v>82</v>
      </c>
      <c r="L138" s="20">
        <v>225209</v>
      </c>
      <c r="M138" s="11">
        <v>225209</v>
      </c>
      <c r="N138" s="11"/>
      <c r="O138" s="11"/>
      <c r="P138" s="11"/>
      <c r="Q138" s="11"/>
      <c r="R138" s="11"/>
      <c r="S138" s="11" t="s">
        <v>83</v>
      </c>
      <c r="T138" s="11" t="s">
        <v>35</v>
      </c>
      <c r="U138" s="20">
        <v>170000</v>
      </c>
      <c r="V138" s="14" t="s">
        <v>1088</v>
      </c>
      <c r="W138" s="20">
        <v>100000</v>
      </c>
      <c r="X138" s="14" t="s">
        <v>1089</v>
      </c>
      <c r="Y138" s="29"/>
      <c r="Z138" s="29"/>
      <c r="AA138" s="14">
        <v>220</v>
      </c>
      <c r="AB138" s="14">
        <v>50</v>
      </c>
      <c r="AC138" s="14"/>
      <c r="AD138" s="14"/>
      <c r="AE138" s="14"/>
      <c r="AF138" s="14"/>
      <c r="AG138" s="47" t="s">
        <v>1001</v>
      </c>
      <c r="AH138" s="14" t="s">
        <v>1075</v>
      </c>
      <c r="AI138" s="14" t="s">
        <v>1090</v>
      </c>
      <c r="AJ138" s="45" t="s">
        <v>1004</v>
      </c>
      <c r="AK138" s="11" t="s">
        <v>1005</v>
      </c>
      <c r="AL138" s="24" t="s">
        <v>550</v>
      </c>
      <c r="AM138" s="45" t="s">
        <v>57</v>
      </c>
      <c r="AN138" s="45"/>
      <c r="AO138" s="22" t="s">
        <v>737</v>
      </c>
      <c r="AP138" s="47" t="s">
        <v>78</v>
      </c>
      <c r="AQ138" s="47" t="s">
        <v>78</v>
      </c>
      <c r="AR138" s="47"/>
      <c r="AS138" s="47"/>
      <c r="AT138" s="14">
        <v>225209</v>
      </c>
      <c r="AU138" s="14">
        <v>0</v>
      </c>
      <c r="AV138" s="14">
        <v>80000</v>
      </c>
      <c r="AW138" s="14">
        <v>20000</v>
      </c>
      <c r="AX138" s="14" t="s">
        <v>1004</v>
      </c>
      <c r="AY138" s="14" t="s">
        <v>269</v>
      </c>
      <c r="AZ138" s="14" t="s">
        <v>269</v>
      </c>
    </row>
    <row r="139" s="1" customFormat="1" ht="63" customHeight="1" spans="1:52">
      <c r="A139" s="11">
        <f>IF(AJ139="","",COUNTA($AJ$7:AJ139))</f>
        <v>130</v>
      </c>
      <c r="B139" s="14" t="s">
        <v>1091</v>
      </c>
      <c r="C139" s="14" t="s">
        <v>60</v>
      </c>
      <c r="D139" s="14" t="s">
        <v>60</v>
      </c>
      <c r="E139" s="14" t="s">
        <v>78</v>
      </c>
      <c r="F139" s="14" t="s">
        <v>78</v>
      </c>
      <c r="G139" s="11" t="s">
        <v>700</v>
      </c>
      <c r="H139" s="14" t="s">
        <v>1092</v>
      </c>
      <c r="I139" s="14" t="s">
        <v>1093</v>
      </c>
      <c r="J139" s="14" t="s">
        <v>1094</v>
      </c>
      <c r="K139" s="11" t="s">
        <v>133</v>
      </c>
      <c r="L139" s="20">
        <v>352941</v>
      </c>
      <c r="M139" s="11">
        <v>352941</v>
      </c>
      <c r="N139" s="11"/>
      <c r="O139" s="11"/>
      <c r="P139" s="11"/>
      <c r="Q139" s="11"/>
      <c r="R139" s="11"/>
      <c r="S139" s="11" t="s">
        <v>897</v>
      </c>
      <c r="T139" s="11" t="s">
        <v>35</v>
      </c>
      <c r="U139" s="20">
        <v>200000</v>
      </c>
      <c r="V139" s="14" t="s">
        <v>1095</v>
      </c>
      <c r="W139" s="20">
        <v>70000</v>
      </c>
      <c r="X139" s="14" t="s">
        <v>1096</v>
      </c>
      <c r="Y139" s="29"/>
      <c r="Z139" s="29"/>
      <c r="AA139" s="14">
        <v>1076</v>
      </c>
      <c r="AB139" s="14">
        <v>595</v>
      </c>
      <c r="AC139" s="14"/>
      <c r="AD139" s="14"/>
      <c r="AE139" s="14"/>
      <c r="AF139" s="14"/>
      <c r="AG139" s="47" t="s">
        <v>1001</v>
      </c>
      <c r="AH139" s="14" t="s">
        <v>1075</v>
      </c>
      <c r="AI139" s="14" t="s">
        <v>1097</v>
      </c>
      <c r="AJ139" s="45" t="s">
        <v>1004</v>
      </c>
      <c r="AK139" s="11" t="s">
        <v>1005</v>
      </c>
      <c r="AL139" s="24" t="s">
        <v>550</v>
      </c>
      <c r="AM139" s="45" t="s">
        <v>57</v>
      </c>
      <c r="AN139" s="45"/>
      <c r="AO139" s="22" t="s">
        <v>737</v>
      </c>
      <c r="AP139" s="47" t="s">
        <v>78</v>
      </c>
      <c r="AQ139" s="47" t="s">
        <v>78</v>
      </c>
      <c r="AR139" s="47"/>
      <c r="AS139" s="47"/>
      <c r="AT139" s="14">
        <v>352900</v>
      </c>
      <c r="AU139" s="14">
        <v>41</v>
      </c>
      <c r="AV139" s="14">
        <v>70000</v>
      </c>
      <c r="AW139" s="14">
        <v>0</v>
      </c>
      <c r="AX139" s="14" t="s">
        <v>1004</v>
      </c>
      <c r="AY139" s="14" t="s">
        <v>269</v>
      </c>
      <c r="AZ139" s="14" t="s">
        <v>269</v>
      </c>
    </row>
    <row r="140" s="1" customFormat="1" ht="156" spans="1:52">
      <c r="A140" s="11">
        <f>IF(AJ140="","",COUNTA($AJ$7:AJ140))</f>
        <v>131</v>
      </c>
      <c r="B140" s="14" t="s">
        <v>1098</v>
      </c>
      <c r="C140" s="11"/>
      <c r="D140" s="11"/>
      <c r="E140" s="11"/>
      <c r="F140" s="11"/>
      <c r="G140" s="11" t="s">
        <v>700</v>
      </c>
      <c r="H140" s="11" t="s">
        <v>540</v>
      </c>
      <c r="I140" s="11"/>
      <c r="J140" s="14" t="s">
        <v>1099</v>
      </c>
      <c r="K140" s="11" t="s">
        <v>257</v>
      </c>
      <c r="L140" s="20">
        <v>393400</v>
      </c>
      <c r="M140" s="11">
        <v>393400</v>
      </c>
      <c r="N140" s="11"/>
      <c r="O140" s="11"/>
      <c r="P140" s="11"/>
      <c r="Q140" s="11"/>
      <c r="R140" s="11"/>
      <c r="S140" s="11" t="s">
        <v>83</v>
      </c>
      <c r="T140" s="11" t="s">
        <v>35</v>
      </c>
      <c r="U140" s="20">
        <v>7100</v>
      </c>
      <c r="V140" s="14" t="s">
        <v>1100</v>
      </c>
      <c r="W140" s="21">
        <v>150000</v>
      </c>
      <c r="X140" s="14" t="s">
        <v>1101</v>
      </c>
      <c r="Y140" s="29"/>
      <c r="Z140" s="29"/>
      <c r="AA140" s="11"/>
      <c r="AB140" s="11"/>
      <c r="AC140" s="11"/>
      <c r="AD140" s="11"/>
      <c r="AE140" s="11"/>
      <c r="AF140" s="11"/>
      <c r="AG140" s="47" t="s">
        <v>1102</v>
      </c>
      <c r="AH140" s="11"/>
      <c r="AI140" s="11"/>
      <c r="AJ140" s="45" t="s">
        <v>1004</v>
      </c>
      <c r="AK140" s="11" t="s">
        <v>1005</v>
      </c>
      <c r="AL140" s="24" t="s">
        <v>550</v>
      </c>
      <c r="AM140" s="11" t="s">
        <v>57</v>
      </c>
      <c r="AN140" s="11"/>
      <c r="AO140" s="22" t="s">
        <v>712</v>
      </c>
      <c r="AP140" s="22" t="s">
        <v>78</v>
      </c>
      <c r="AQ140" s="11"/>
      <c r="AR140" s="11"/>
      <c r="AS140" s="11"/>
      <c r="AT140" s="14" t="s">
        <v>689</v>
      </c>
      <c r="AU140" s="14" t="s">
        <v>689</v>
      </c>
      <c r="AV140" s="14" t="s">
        <v>689</v>
      </c>
      <c r="AW140" s="14" t="s">
        <v>689</v>
      </c>
      <c r="AX140" s="14" t="s">
        <v>689</v>
      </c>
      <c r="AY140" s="14" t="s">
        <v>689</v>
      </c>
      <c r="AZ140" s="14" t="s">
        <v>689</v>
      </c>
    </row>
    <row r="141" s="1" customFormat="1" ht="96" customHeight="1" spans="1:52">
      <c r="A141" s="11">
        <f>IF(AJ141="","",COUNTA($AJ$7:AJ141))</f>
        <v>132</v>
      </c>
      <c r="B141" s="14" t="s">
        <v>1103</v>
      </c>
      <c r="C141" s="14" t="s">
        <v>1036</v>
      </c>
      <c r="D141" s="14"/>
      <c r="E141" s="14" t="s">
        <v>78</v>
      </c>
      <c r="F141" s="14" t="s">
        <v>78</v>
      </c>
      <c r="G141" s="11" t="s">
        <v>700</v>
      </c>
      <c r="H141" s="14" t="s">
        <v>1104</v>
      </c>
      <c r="I141" s="14" t="s">
        <v>1105</v>
      </c>
      <c r="J141" s="14" t="s">
        <v>1106</v>
      </c>
      <c r="K141" s="11" t="s">
        <v>297</v>
      </c>
      <c r="L141" s="20">
        <v>379400</v>
      </c>
      <c r="M141" s="11"/>
      <c r="N141" s="11"/>
      <c r="O141" s="11"/>
      <c r="P141" s="11"/>
      <c r="Q141" s="11"/>
      <c r="R141" s="11"/>
      <c r="S141" s="11" t="s">
        <v>897</v>
      </c>
      <c r="T141" s="11" t="s">
        <v>35</v>
      </c>
      <c r="U141" s="20">
        <v>18000</v>
      </c>
      <c r="V141" s="14" t="s">
        <v>1107</v>
      </c>
      <c r="W141" s="20">
        <v>20000</v>
      </c>
      <c r="X141" s="14" t="s">
        <v>1108</v>
      </c>
      <c r="Y141" s="29"/>
      <c r="Z141" s="29"/>
      <c r="AA141" s="14">
        <v>531</v>
      </c>
      <c r="AB141" s="14">
        <v>350</v>
      </c>
      <c r="AC141" s="14"/>
      <c r="AD141" s="14"/>
      <c r="AE141" s="14"/>
      <c r="AF141" s="14"/>
      <c r="AG141" s="47" t="s">
        <v>1001</v>
      </c>
      <c r="AH141" s="14" t="s">
        <v>1075</v>
      </c>
      <c r="AI141" s="14" t="s">
        <v>1076</v>
      </c>
      <c r="AJ141" s="45" t="s">
        <v>1004</v>
      </c>
      <c r="AK141" s="11" t="s">
        <v>1005</v>
      </c>
      <c r="AL141" s="24" t="s">
        <v>550</v>
      </c>
      <c r="AM141" s="45" t="s">
        <v>57</v>
      </c>
      <c r="AN141" s="45"/>
      <c r="AO141" s="22" t="s">
        <v>737</v>
      </c>
      <c r="AP141" s="47" t="s">
        <v>78</v>
      </c>
      <c r="AQ141" s="47" t="s">
        <v>78</v>
      </c>
      <c r="AR141" s="47"/>
      <c r="AS141" s="47"/>
      <c r="AT141" s="14">
        <v>379400</v>
      </c>
      <c r="AU141" s="14">
        <v>0</v>
      </c>
      <c r="AV141" s="14">
        <v>20000</v>
      </c>
      <c r="AW141" s="14">
        <v>0</v>
      </c>
      <c r="AX141" s="14" t="s">
        <v>1004</v>
      </c>
      <c r="AY141" s="14" t="s">
        <v>269</v>
      </c>
      <c r="AZ141" s="14" t="s">
        <v>269</v>
      </c>
    </row>
    <row r="142" s="1" customFormat="1" ht="138" customHeight="1" spans="1:52">
      <c r="A142" s="11">
        <f>IF(AJ142="","",COUNTA($AJ$7:AJ142))</f>
        <v>133</v>
      </c>
      <c r="B142" s="14" t="s">
        <v>1109</v>
      </c>
      <c r="C142" s="14" t="s">
        <v>60</v>
      </c>
      <c r="D142" s="14" t="s">
        <v>60</v>
      </c>
      <c r="E142" s="14" t="s">
        <v>78</v>
      </c>
      <c r="F142" s="14" t="s">
        <v>78</v>
      </c>
      <c r="G142" s="11" t="s">
        <v>700</v>
      </c>
      <c r="H142" s="14" t="s">
        <v>600</v>
      </c>
      <c r="I142" s="14"/>
      <c r="J142" s="14" t="s">
        <v>1110</v>
      </c>
      <c r="K142" s="11" t="s">
        <v>133</v>
      </c>
      <c r="L142" s="20">
        <v>680000</v>
      </c>
      <c r="M142" s="11"/>
      <c r="N142" s="11"/>
      <c r="O142" s="11"/>
      <c r="P142" s="11"/>
      <c r="Q142" s="11"/>
      <c r="R142" s="11"/>
      <c r="S142" s="11" t="s">
        <v>897</v>
      </c>
      <c r="T142" s="11" t="s">
        <v>35</v>
      </c>
      <c r="U142" s="20">
        <v>280000</v>
      </c>
      <c r="V142" s="14" t="s">
        <v>1111</v>
      </c>
      <c r="W142" s="20">
        <v>200000</v>
      </c>
      <c r="X142" s="14" t="s">
        <v>1112</v>
      </c>
      <c r="Y142" s="29"/>
      <c r="Z142" s="29"/>
      <c r="AA142" s="14"/>
      <c r="AB142" s="14"/>
      <c r="AC142" s="14"/>
      <c r="AD142" s="14"/>
      <c r="AE142" s="14"/>
      <c r="AF142" s="14"/>
      <c r="AG142" s="47" t="s">
        <v>1113</v>
      </c>
      <c r="AH142" s="14" t="s">
        <v>1114</v>
      </c>
      <c r="AI142" s="14" t="s">
        <v>1115</v>
      </c>
      <c r="AJ142" s="45" t="s">
        <v>1004</v>
      </c>
      <c r="AK142" s="11" t="s">
        <v>1005</v>
      </c>
      <c r="AL142" s="24" t="s">
        <v>550</v>
      </c>
      <c r="AM142" s="45" t="s">
        <v>57</v>
      </c>
      <c r="AN142" s="45"/>
      <c r="AO142" s="22" t="s">
        <v>737</v>
      </c>
      <c r="AP142" s="47" t="s">
        <v>78</v>
      </c>
      <c r="AQ142" s="47" t="s">
        <v>78</v>
      </c>
      <c r="AR142" s="47"/>
      <c r="AS142" s="47"/>
      <c r="AT142" s="14">
        <v>680000</v>
      </c>
      <c r="AU142" s="14">
        <v>0</v>
      </c>
      <c r="AV142" s="14">
        <v>130000</v>
      </c>
      <c r="AW142" s="14">
        <v>70000</v>
      </c>
      <c r="AX142" s="14" t="s">
        <v>1004</v>
      </c>
      <c r="AY142" s="14" t="s">
        <v>269</v>
      </c>
      <c r="AZ142" s="14" t="s">
        <v>269</v>
      </c>
    </row>
    <row r="143" s="1" customFormat="1" ht="79" customHeight="1" spans="1:53">
      <c r="A143" s="11">
        <f>IF(AJ143="","",COUNTA($AJ$7:AJ143))</f>
        <v>134</v>
      </c>
      <c r="B143" s="12" t="s">
        <v>1116</v>
      </c>
      <c r="C143" s="12" t="s">
        <v>78</v>
      </c>
      <c r="D143" s="12" t="s">
        <v>78</v>
      </c>
      <c r="E143" s="12"/>
      <c r="F143" s="12" t="s">
        <v>61</v>
      </c>
      <c r="G143" s="13" t="s">
        <v>700</v>
      </c>
      <c r="H143" s="12" t="s">
        <v>1117</v>
      </c>
      <c r="I143" s="12"/>
      <c r="J143" s="12" t="s">
        <v>1118</v>
      </c>
      <c r="K143" s="13" t="s">
        <v>329</v>
      </c>
      <c r="L143" s="21">
        <v>73432</v>
      </c>
      <c r="M143" s="13">
        <v>73432</v>
      </c>
      <c r="N143" s="13"/>
      <c r="O143" s="13"/>
      <c r="P143" s="13"/>
      <c r="Q143" s="13"/>
      <c r="R143" s="13"/>
      <c r="S143" s="13"/>
      <c r="T143" s="13"/>
      <c r="U143" s="21">
        <v>63000</v>
      </c>
      <c r="V143" s="12" t="s">
        <v>1119</v>
      </c>
      <c r="W143" s="21">
        <v>10000</v>
      </c>
      <c r="X143" s="12" t="s">
        <v>1120</v>
      </c>
      <c r="Y143" s="30"/>
      <c r="Z143" s="30">
        <v>12</v>
      </c>
      <c r="AA143" s="12"/>
      <c r="AB143" s="12"/>
      <c r="AC143" s="12"/>
      <c r="AD143" s="12"/>
      <c r="AE143" s="12"/>
      <c r="AF143" s="12"/>
      <c r="AG143" s="22" t="s">
        <v>1083</v>
      </c>
      <c r="AH143" s="12" t="s">
        <v>1075</v>
      </c>
      <c r="AI143" s="12" t="s">
        <v>1121</v>
      </c>
      <c r="AJ143" s="46" t="s">
        <v>1122</v>
      </c>
      <c r="AK143" s="13" t="s">
        <v>1123</v>
      </c>
      <c r="AL143" s="17" t="s">
        <v>550</v>
      </c>
      <c r="AM143" s="13" t="s">
        <v>57</v>
      </c>
      <c r="AN143" s="13"/>
      <c r="AO143" s="12" t="s">
        <v>737</v>
      </c>
      <c r="AP143" s="12" t="s">
        <v>78</v>
      </c>
      <c r="AQ143" s="12" t="s">
        <v>78</v>
      </c>
      <c r="AR143" s="12"/>
      <c r="AS143" s="12"/>
      <c r="AT143" s="12" t="s">
        <v>689</v>
      </c>
      <c r="AU143" s="12" t="s">
        <v>689</v>
      </c>
      <c r="AV143" s="12" t="s">
        <v>689</v>
      </c>
      <c r="AW143" s="12" t="s">
        <v>689</v>
      </c>
      <c r="AX143" s="12" t="s">
        <v>689</v>
      </c>
      <c r="AY143" s="12" t="s">
        <v>689</v>
      </c>
      <c r="AZ143" s="12" t="s">
        <v>689</v>
      </c>
      <c r="BA143" s="55"/>
    </row>
    <row r="144" s="1" customFormat="1" ht="108" spans="1:41">
      <c r="A144" s="11">
        <f>IF(AJ144="","",COUNTA($AJ$7:AJ144))</f>
        <v>135</v>
      </c>
      <c r="B144" s="80" t="s">
        <v>1124</v>
      </c>
      <c r="C144" s="14" t="s">
        <v>61</v>
      </c>
      <c r="D144" s="14" t="s">
        <v>61</v>
      </c>
      <c r="E144" s="14" t="s">
        <v>61</v>
      </c>
      <c r="F144" s="14" t="s">
        <v>61</v>
      </c>
      <c r="G144" s="11" t="s">
        <v>700</v>
      </c>
      <c r="H144" s="14" t="s">
        <v>600</v>
      </c>
      <c r="I144" s="14" t="s">
        <v>1125</v>
      </c>
      <c r="J144" s="14" t="s">
        <v>1126</v>
      </c>
      <c r="K144" s="11">
        <v>2017</v>
      </c>
      <c r="L144" s="82">
        <v>17564.65</v>
      </c>
      <c r="M144" s="2"/>
      <c r="N144" s="2"/>
      <c r="O144" s="2"/>
      <c r="P144" s="2"/>
      <c r="Q144" s="2"/>
      <c r="R144" s="2"/>
      <c r="S144" s="2"/>
      <c r="T144" s="2"/>
      <c r="U144" s="20">
        <v>100</v>
      </c>
      <c r="V144" s="14" t="s">
        <v>1127</v>
      </c>
      <c r="W144" s="20">
        <v>8000</v>
      </c>
      <c r="X144" s="14" t="s">
        <v>1128</v>
      </c>
      <c r="Y144" s="29">
        <v>2</v>
      </c>
      <c r="Z144" s="29">
        <v>9</v>
      </c>
      <c r="AA144" s="1"/>
      <c r="AB144" s="1"/>
      <c r="AC144" s="1"/>
      <c r="AD144" s="1"/>
      <c r="AE144" s="1"/>
      <c r="AF144" s="1"/>
      <c r="AG144" s="80" t="s">
        <v>1129</v>
      </c>
      <c r="AH144" s="1"/>
      <c r="AI144" s="1"/>
      <c r="AJ144" s="45" t="s">
        <v>1122</v>
      </c>
      <c r="AK144" s="11" t="s">
        <v>1123</v>
      </c>
      <c r="AL144" s="24" t="s">
        <v>550</v>
      </c>
      <c r="AM144" s="11" t="s">
        <v>57</v>
      </c>
      <c r="AN144" s="2"/>
      <c r="AO144" s="7"/>
    </row>
    <row r="145" s="1" customFormat="1" ht="72" customHeight="1" spans="1:52">
      <c r="A145" s="11">
        <f>IF(AJ145="","",COUNTA($AJ$7:AJ145))</f>
        <v>136</v>
      </c>
      <c r="B145" s="12" t="s">
        <v>1130</v>
      </c>
      <c r="C145" s="12" t="s">
        <v>60</v>
      </c>
      <c r="D145" s="12"/>
      <c r="E145" s="12" t="s">
        <v>61</v>
      </c>
      <c r="F145" s="12" t="s">
        <v>78</v>
      </c>
      <c r="G145" s="13" t="s">
        <v>700</v>
      </c>
      <c r="H145" s="12" t="s">
        <v>600</v>
      </c>
      <c r="I145" s="12" t="s">
        <v>1131</v>
      </c>
      <c r="J145" s="12" t="s">
        <v>1132</v>
      </c>
      <c r="K145" s="13" t="s">
        <v>82</v>
      </c>
      <c r="L145" s="21">
        <v>72800</v>
      </c>
      <c r="M145" s="13" t="s">
        <v>1133</v>
      </c>
      <c r="N145" s="13"/>
      <c r="O145" s="13"/>
      <c r="P145" s="13"/>
      <c r="Q145" s="13"/>
      <c r="R145" s="13"/>
      <c r="S145" s="13" t="s">
        <v>83</v>
      </c>
      <c r="T145" s="13" t="s">
        <v>35</v>
      </c>
      <c r="U145" s="21">
        <v>32000</v>
      </c>
      <c r="V145" s="12" t="s">
        <v>1134</v>
      </c>
      <c r="W145" s="21">
        <v>15000</v>
      </c>
      <c r="X145" s="12" t="s">
        <v>1135</v>
      </c>
      <c r="Y145" s="30"/>
      <c r="Z145" s="30" t="s">
        <v>103</v>
      </c>
      <c r="AA145" s="12">
        <v>1016</v>
      </c>
      <c r="AB145" s="12">
        <v>1016</v>
      </c>
      <c r="AC145" s="12"/>
      <c r="AD145" s="12"/>
      <c r="AE145" s="12"/>
      <c r="AF145" s="12"/>
      <c r="AG145" s="22" t="s">
        <v>1136</v>
      </c>
      <c r="AH145" s="12" t="s">
        <v>1137</v>
      </c>
      <c r="AI145" s="12" t="s">
        <v>1138</v>
      </c>
      <c r="AJ145" s="46" t="s">
        <v>1139</v>
      </c>
      <c r="AK145" s="13" t="s">
        <v>1123</v>
      </c>
      <c r="AL145" s="84" t="s">
        <v>857</v>
      </c>
      <c r="AM145" s="13" t="s">
        <v>57</v>
      </c>
      <c r="AN145" s="13"/>
      <c r="AO145" s="12" t="s">
        <v>737</v>
      </c>
      <c r="AP145" s="12" t="s">
        <v>78</v>
      </c>
      <c r="AQ145" s="12"/>
      <c r="AR145" s="12"/>
      <c r="AS145" s="12"/>
      <c r="AT145" s="14" t="str">
        <f ca="1">IFERROR(VLOOKUP(B145,'[2]2017省级重点项目'!$B$3:$O$206,6,0),"")</f>
        <v/>
      </c>
      <c r="AU145" s="14" t="str">
        <f ca="1" t="shared" ref="AU145:AU209" si="13">IFERROR(L145-AT145,"")</f>
        <v/>
      </c>
      <c r="AV145" s="14" t="str">
        <f ca="1">IFERROR(VLOOKUP(B145,'[2]2017省级重点项目'!$B$3:$O$206,7,0),"")</f>
        <v/>
      </c>
      <c r="AW145" s="14" t="str">
        <f ca="1" t="shared" ref="AW145:AW209" si="14">IFERROR(W145-AV145,"")</f>
        <v/>
      </c>
      <c r="AX145" s="14" t="str">
        <f ca="1">IFERROR(VLOOKUP(B145,'[2]2017省级重点项目'!$B$3:$O$206,12,0),"")</f>
        <v/>
      </c>
      <c r="AY145" s="14" t="str">
        <f ca="1">IFERROR(VLOOKUP(B145,'[2]2017省级重点项目'!$B$3:$O$206,9,0),"")</f>
        <v/>
      </c>
      <c r="AZ145" s="14" t="str">
        <f ca="1">IFERROR(VLOOKUP(B145,'[2]2017省级重点项目'!$B$3:$O$206,10,0),"")</f>
        <v/>
      </c>
    </row>
    <row r="146" s="1" customFormat="1" ht="21" customHeight="1" spans="1:53">
      <c r="A146" s="11"/>
      <c r="B146" s="11" t="s">
        <v>1140</v>
      </c>
      <c r="C146" s="11"/>
      <c r="D146" s="11"/>
      <c r="E146" s="11"/>
      <c r="F146" s="11"/>
      <c r="G146" s="11"/>
      <c r="H146" s="11"/>
      <c r="I146" s="11"/>
      <c r="J146" s="11">
        <f ca="1">COUNTIFS(AM:AM,"在建",G:G,B146)</f>
        <v>67</v>
      </c>
      <c r="K146" s="11" t="s">
        <v>56</v>
      </c>
      <c r="L146" s="20">
        <f ca="1">SUMIFS(L:L,AM:AM,"在建",G:G,B146)</f>
        <v>14441288</v>
      </c>
      <c r="M146" s="11"/>
      <c r="N146" s="11"/>
      <c r="O146" s="11"/>
      <c r="P146" s="11"/>
      <c r="Q146" s="11"/>
      <c r="R146" s="11"/>
      <c r="S146" s="11"/>
      <c r="T146" s="11"/>
      <c r="U146" s="20">
        <f ca="1">SUMIFS(U:U,AM:AM,"在建",G:G,B146)</f>
        <v>7149842</v>
      </c>
      <c r="V146" s="11"/>
      <c r="W146" s="20">
        <f ca="1">SUMIFS(W:W,AM:AM,"在建",G:G,B146)</f>
        <v>3271431</v>
      </c>
      <c r="X146" s="11"/>
      <c r="Y146" s="29"/>
      <c r="Z146" s="29"/>
      <c r="AA146" s="11"/>
      <c r="AB146" s="11"/>
      <c r="AC146" s="11"/>
      <c r="AD146" s="11"/>
      <c r="AE146" s="11"/>
      <c r="AF146" s="11"/>
      <c r="AG146" s="43"/>
      <c r="AH146" s="44"/>
      <c r="AI146" s="44"/>
      <c r="AJ146" s="45"/>
      <c r="AK146" s="44"/>
      <c r="AL146" s="44"/>
      <c r="AM146" s="11"/>
      <c r="AN146" s="11"/>
      <c r="AO146" s="13"/>
      <c r="AP146" s="11"/>
      <c r="AQ146" s="11"/>
      <c r="AR146" s="14"/>
      <c r="AS146" s="11"/>
      <c r="AT146" s="11"/>
      <c r="AU146" s="11"/>
      <c r="AV146" s="11"/>
      <c r="AW146" s="11"/>
      <c r="AX146" s="11"/>
      <c r="AY146" s="11"/>
      <c r="AZ146" s="11"/>
      <c r="BA146" s="79"/>
    </row>
    <row r="147" s="1" customFormat="1" ht="102" customHeight="1" spans="1:52">
      <c r="A147" s="11">
        <f>IF(AJ147="","",COUNTA($AJ$7:AJ147))</f>
        <v>137</v>
      </c>
      <c r="B147" s="14" t="s">
        <v>1141</v>
      </c>
      <c r="C147" s="14" t="s">
        <v>118</v>
      </c>
      <c r="D147" s="14" t="s">
        <v>118</v>
      </c>
      <c r="E147" s="14" t="s">
        <v>78</v>
      </c>
      <c r="F147" s="14" t="s">
        <v>61</v>
      </c>
      <c r="G147" s="11" t="s">
        <v>1140</v>
      </c>
      <c r="H147" s="14" t="s">
        <v>702</v>
      </c>
      <c r="I147" s="14" t="s">
        <v>1142</v>
      </c>
      <c r="J147" s="14" t="s">
        <v>1143</v>
      </c>
      <c r="K147" s="11" t="s">
        <v>1144</v>
      </c>
      <c r="L147" s="20">
        <v>97600</v>
      </c>
      <c r="M147" s="11"/>
      <c r="N147" s="11">
        <v>97600</v>
      </c>
      <c r="O147" s="11"/>
      <c r="P147" s="11"/>
      <c r="Q147" s="11"/>
      <c r="R147" s="11"/>
      <c r="S147" s="11" t="s">
        <v>897</v>
      </c>
      <c r="T147" s="11" t="s">
        <v>35</v>
      </c>
      <c r="U147" s="21">
        <v>18035</v>
      </c>
      <c r="V147" s="14" t="s">
        <v>1145</v>
      </c>
      <c r="W147" s="20">
        <v>30000</v>
      </c>
      <c r="X147" s="14" t="s">
        <v>1146</v>
      </c>
      <c r="Y147" s="29"/>
      <c r="Z147" s="29"/>
      <c r="AA147" s="14"/>
      <c r="AB147" s="14"/>
      <c r="AC147" s="14"/>
      <c r="AD147" s="14"/>
      <c r="AE147" s="14"/>
      <c r="AF147" s="14"/>
      <c r="AG147" s="22" t="s">
        <v>1147</v>
      </c>
      <c r="AH147" s="14" t="s">
        <v>1148</v>
      </c>
      <c r="AI147" s="14" t="s">
        <v>1149</v>
      </c>
      <c r="AJ147" s="45" t="s">
        <v>702</v>
      </c>
      <c r="AK147" s="11" t="s">
        <v>710</v>
      </c>
      <c r="AL147" s="11" t="s">
        <v>711</v>
      </c>
      <c r="AM147" s="11" t="s">
        <v>57</v>
      </c>
      <c r="AN147" s="11"/>
      <c r="AO147" s="12" t="s">
        <v>1150</v>
      </c>
      <c r="AP147" s="14" t="s">
        <v>78</v>
      </c>
      <c r="AQ147" s="14" t="s">
        <v>78</v>
      </c>
      <c r="AR147" s="14"/>
      <c r="AS147" s="14"/>
      <c r="AT147" s="14">
        <f ca="1">IFERROR(VLOOKUP(B147,'[2]2017省级重点项目'!$B$3:$O$206,6,0),"")</f>
        <v>97600</v>
      </c>
      <c r="AU147" s="14">
        <f ca="1" t="shared" si="13"/>
        <v>0</v>
      </c>
      <c r="AV147" s="14">
        <f ca="1">IFERROR(VLOOKUP(B147,'[2]2017省级重点项目'!$B$3:$O$206,7,0),"")</f>
        <v>30000</v>
      </c>
      <c r="AW147" s="14">
        <f ca="1" t="shared" si="14"/>
        <v>0</v>
      </c>
      <c r="AX147" s="14" t="str">
        <f ca="1">IFERROR(VLOOKUP(B147,'[2]2017省级重点项目'!$B$3:$O$206,12,0),"")</f>
        <v>鼓楼区</v>
      </c>
      <c r="AY147" s="14" t="str">
        <f ca="1">IFERROR(VLOOKUP(B147,'[2]2017省级重点项目'!$B$3:$O$206,9,0),"")</f>
        <v>无</v>
      </c>
      <c r="AZ147" s="14" t="str">
        <f ca="1">IFERROR(VLOOKUP(B147,'[2]2017省级重点项目'!$B$3:$O$206,10,0),"")</f>
        <v>无</v>
      </c>
    </row>
    <row r="148" s="1" customFormat="1" ht="98" customHeight="1" spans="1:52">
      <c r="A148" s="11">
        <f>IF(AJ148="","",COUNTA($AJ$7:AJ148))</f>
        <v>138</v>
      </c>
      <c r="B148" s="12" t="s">
        <v>1151</v>
      </c>
      <c r="C148" s="12" t="s">
        <v>60</v>
      </c>
      <c r="D148" s="12" t="s">
        <v>78</v>
      </c>
      <c r="E148" s="12" t="s">
        <v>78</v>
      </c>
      <c r="F148" s="12" t="s">
        <v>61</v>
      </c>
      <c r="G148" s="13" t="s">
        <v>1140</v>
      </c>
      <c r="H148" s="12" t="s">
        <v>62</v>
      </c>
      <c r="I148" s="12" t="s">
        <v>748</v>
      </c>
      <c r="J148" s="12" t="s">
        <v>1152</v>
      </c>
      <c r="K148" s="13" t="s">
        <v>1153</v>
      </c>
      <c r="L148" s="21">
        <v>500000</v>
      </c>
      <c r="M148" s="13">
        <v>0</v>
      </c>
      <c r="N148" s="13">
        <v>500000</v>
      </c>
      <c r="O148" s="13">
        <v>0</v>
      </c>
      <c r="P148" s="13">
        <v>0</v>
      </c>
      <c r="Q148" s="13">
        <v>0</v>
      </c>
      <c r="R148" s="13">
        <v>0</v>
      </c>
      <c r="S148" s="13" t="s">
        <v>66</v>
      </c>
      <c r="T148" s="13" t="s">
        <v>61</v>
      </c>
      <c r="U148" s="21">
        <v>120000</v>
      </c>
      <c r="V148" s="12" t="s">
        <v>1154</v>
      </c>
      <c r="W148" s="21">
        <v>40000</v>
      </c>
      <c r="X148" s="12" t="s">
        <v>1155</v>
      </c>
      <c r="Y148" s="30"/>
      <c r="Z148" s="30"/>
      <c r="AA148" s="12">
        <v>2200</v>
      </c>
      <c r="AB148" s="12">
        <v>0</v>
      </c>
      <c r="AC148" s="12">
        <v>0</v>
      </c>
      <c r="AD148" s="12">
        <v>0</v>
      </c>
      <c r="AE148" s="12">
        <v>0</v>
      </c>
      <c r="AF148" s="12">
        <v>0</v>
      </c>
      <c r="AG148" s="22" t="s">
        <v>1156</v>
      </c>
      <c r="AH148" s="12" t="s">
        <v>1157</v>
      </c>
      <c r="AI148" s="12" t="s">
        <v>1158</v>
      </c>
      <c r="AJ148" s="46" t="s">
        <v>62</v>
      </c>
      <c r="AK148" s="13" t="s">
        <v>73</v>
      </c>
      <c r="AL148" s="24" t="s">
        <v>481</v>
      </c>
      <c r="AM148" s="13" t="s">
        <v>57</v>
      </c>
      <c r="AN148" s="13"/>
      <c r="AO148" s="12" t="s">
        <v>1159</v>
      </c>
      <c r="AP148" s="12" t="s">
        <v>78</v>
      </c>
      <c r="AQ148" s="12"/>
      <c r="AR148" s="12"/>
      <c r="AS148" s="12"/>
      <c r="AT148" s="14" t="str">
        <f ca="1">IFERROR(VLOOKUP(B148,'[2]2017省级重点项目'!$B$3:$O$206,6,0),"")</f>
        <v/>
      </c>
      <c r="AU148" s="14" t="str">
        <f ca="1" t="shared" si="13"/>
        <v/>
      </c>
      <c r="AV148" s="14" t="str">
        <f ca="1">IFERROR(VLOOKUP(B148,'[2]2017省级重点项目'!$B$3:$O$206,7,0),"")</f>
        <v/>
      </c>
      <c r="AW148" s="14" t="str">
        <f ca="1" t="shared" si="14"/>
        <v/>
      </c>
      <c r="AX148" s="14" t="str">
        <f ca="1">IFERROR(VLOOKUP(B148,'[2]2017省级重点项目'!$B$3:$O$206,12,0),"")</f>
        <v/>
      </c>
      <c r="AY148" s="14" t="str">
        <f ca="1">IFERROR(VLOOKUP(B148,'[2]2017省级重点项目'!$B$3:$O$206,9,0),"")</f>
        <v/>
      </c>
      <c r="AZ148" s="14" t="str">
        <f ca="1">IFERROR(VLOOKUP(B148,'[2]2017省级重点项目'!$B$3:$O$206,10,0),"")</f>
        <v/>
      </c>
    </row>
    <row r="149" s="1" customFormat="1" ht="75" customHeight="1" spans="1:52">
      <c r="A149" s="11">
        <f>IF(AJ149="","",COUNTA($AJ$7:AJ149))</f>
        <v>139</v>
      </c>
      <c r="B149" s="12" t="s">
        <v>1160</v>
      </c>
      <c r="C149" s="12" t="s">
        <v>60</v>
      </c>
      <c r="D149" s="12" t="s">
        <v>61</v>
      </c>
      <c r="E149" s="12" t="s">
        <v>61</v>
      </c>
      <c r="F149" s="12" t="s">
        <v>61</v>
      </c>
      <c r="G149" s="13" t="s">
        <v>1140</v>
      </c>
      <c r="H149" s="12" t="s">
        <v>62</v>
      </c>
      <c r="I149" s="12" t="s">
        <v>1161</v>
      </c>
      <c r="J149" s="12" t="s">
        <v>1162</v>
      </c>
      <c r="K149" s="13" t="s">
        <v>122</v>
      </c>
      <c r="L149" s="21">
        <v>30000</v>
      </c>
      <c r="M149" s="13">
        <v>0</v>
      </c>
      <c r="N149" s="13">
        <v>30000</v>
      </c>
      <c r="O149" s="13">
        <v>0</v>
      </c>
      <c r="P149" s="13">
        <v>0</v>
      </c>
      <c r="Q149" s="13">
        <v>0</v>
      </c>
      <c r="R149" s="13">
        <v>0</v>
      </c>
      <c r="S149" s="13" t="s">
        <v>66</v>
      </c>
      <c r="T149" s="13" t="s">
        <v>61</v>
      </c>
      <c r="U149" s="21">
        <v>5000</v>
      </c>
      <c r="V149" s="12" t="s">
        <v>1163</v>
      </c>
      <c r="W149" s="21">
        <v>10000</v>
      </c>
      <c r="X149" s="12" t="s">
        <v>1164</v>
      </c>
      <c r="Y149" s="30"/>
      <c r="Z149" s="30"/>
      <c r="AA149" s="12"/>
      <c r="AB149" s="12">
        <v>0</v>
      </c>
      <c r="AC149" s="12">
        <v>0</v>
      </c>
      <c r="AD149" s="12">
        <v>0</v>
      </c>
      <c r="AE149" s="12">
        <v>0</v>
      </c>
      <c r="AF149" s="12">
        <v>0</v>
      </c>
      <c r="AG149" s="22" t="s">
        <v>1165</v>
      </c>
      <c r="AH149" s="12" t="s">
        <v>1166</v>
      </c>
      <c r="AI149" s="12" t="s">
        <v>1166</v>
      </c>
      <c r="AJ149" s="46" t="s">
        <v>62</v>
      </c>
      <c r="AK149" s="13" t="s">
        <v>73</v>
      </c>
      <c r="AL149" s="24" t="s">
        <v>481</v>
      </c>
      <c r="AM149" s="13" t="s">
        <v>57</v>
      </c>
      <c r="AN149" s="13"/>
      <c r="AO149" s="12" t="s">
        <v>1159</v>
      </c>
      <c r="AP149" s="12" t="s">
        <v>78</v>
      </c>
      <c r="AQ149" s="12"/>
      <c r="AR149" s="12"/>
      <c r="AS149" s="12"/>
      <c r="AT149" s="14" t="str">
        <f ca="1">IFERROR(VLOOKUP(B149,'[2]2017省级重点项目'!$B$3:$O$206,6,0),"")</f>
        <v/>
      </c>
      <c r="AU149" s="14" t="str">
        <f ca="1" t="shared" si="13"/>
        <v/>
      </c>
      <c r="AV149" s="14" t="str">
        <f ca="1">IFERROR(VLOOKUP(B149,'[2]2017省级重点项目'!$B$3:$O$206,7,0),"")</f>
        <v/>
      </c>
      <c r="AW149" s="14" t="str">
        <f ca="1" t="shared" si="14"/>
        <v/>
      </c>
      <c r="AX149" s="14" t="str">
        <f ca="1">IFERROR(VLOOKUP(B149,'[2]2017省级重点项目'!$B$3:$O$206,12,0),"")</f>
        <v/>
      </c>
      <c r="AY149" s="14" t="str">
        <f ca="1">IFERROR(VLOOKUP(B149,'[2]2017省级重点项目'!$B$3:$O$206,9,0),"")</f>
        <v/>
      </c>
      <c r="AZ149" s="14" t="str">
        <f ca="1">IFERROR(VLOOKUP(B149,'[2]2017省级重点项目'!$B$3:$O$206,10,0),"")</f>
        <v/>
      </c>
    </row>
    <row r="150" s="1" customFormat="1" ht="60" customHeight="1" spans="1:52">
      <c r="A150" s="11">
        <f>IF(AJ150="","",COUNTA($AJ$7:AJ150))</f>
        <v>140</v>
      </c>
      <c r="B150" s="14" t="s">
        <v>1167</v>
      </c>
      <c r="C150" s="14" t="s">
        <v>60</v>
      </c>
      <c r="D150" s="14" t="s">
        <v>57</v>
      </c>
      <c r="E150" s="14"/>
      <c r="F150" s="14" t="s">
        <v>78</v>
      </c>
      <c r="G150" s="11" t="s">
        <v>1140</v>
      </c>
      <c r="H150" s="14" t="s">
        <v>79</v>
      </c>
      <c r="I150" s="14" t="s">
        <v>764</v>
      </c>
      <c r="J150" s="14" t="s">
        <v>1168</v>
      </c>
      <c r="K150" s="11" t="s">
        <v>82</v>
      </c>
      <c r="L150" s="20">
        <v>178000</v>
      </c>
      <c r="M150" s="11"/>
      <c r="N150" s="11">
        <v>178000</v>
      </c>
      <c r="O150" s="11"/>
      <c r="P150" s="11"/>
      <c r="Q150" s="11"/>
      <c r="R150" s="11"/>
      <c r="S150" s="11" t="s">
        <v>66</v>
      </c>
      <c r="T150" s="11" t="s">
        <v>1169</v>
      </c>
      <c r="U150" s="20">
        <v>86500</v>
      </c>
      <c r="V150" s="14" t="s">
        <v>1170</v>
      </c>
      <c r="W150" s="20">
        <v>50000</v>
      </c>
      <c r="X150" s="12" t="s">
        <v>1171</v>
      </c>
      <c r="Y150" s="29"/>
      <c r="Z150" s="29"/>
      <c r="AA150" s="14"/>
      <c r="AB150" s="14"/>
      <c r="AC150" s="14"/>
      <c r="AD150" s="14"/>
      <c r="AE150" s="14"/>
      <c r="AF150" s="14"/>
      <c r="AG150" s="47" t="s">
        <v>1172</v>
      </c>
      <c r="AH150" s="14" t="s">
        <v>1173</v>
      </c>
      <c r="AI150" s="14" t="s">
        <v>1174</v>
      </c>
      <c r="AJ150" s="45" t="s">
        <v>79</v>
      </c>
      <c r="AK150" s="11" t="s">
        <v>89</v>
      </c>
      <c r="AL150" s="24" t="s">
        <v>609</v>
      </c>
      <c r="AM150" s="11" t="s">
        <v>57</v>
      </c>
      <c r="AN150" s="11"/>
      <c r="AO150" s="12" t="s">
        <v>1150</v>
      </c>
      <c r="AP150" s="14" t="s">
        <v>78</v>
      </c>
      <c r="AQ150" s="14" t="s">
        <v>78</v>
      </c>
      <c r="AR150" s="14"/>
      <c r="AS150" s="14"/>
      <c r="AT150" s="14">
        <f ca="1">IFERROR(VLOOKUP(B150,'[2]2017省级重点项目'!$B$3:$O$206,6,0),"")</f>
        <v>178000</v>
      </c>
      <c r="AU150" s="14">
        <f ca="1" t="shared" si="13"/>
        <v>0</v>
      </c>
      <c r="AV150" s="14">
        <f ca="1">IFERROR(VLOOKUP(B150,'[2]2017省级重点项目'!$B$3:$O$206,7,0),"")</f>
        <v>40000</v>
      </c>
      <c r="AW150" s="14">
        <f ca="1" t="shared" si="14"/>
        <v>10000</v>
      </c>
      <c r="AX150" s="14" t="str">
        <f ca="1">IFERROR(VLOOKUP(B150,'[2]2017省级重点项目'!$B$3:$O$206,12,0),"")</f>
        <v>马尾区</v>
      </c>
      <c r="AY150" s="14" t="str">
        <f ca="1">IFERROR(VLOOKUP(B150,'[2]2017省级重点项目'!$B$3:$O$206,9,0),"")</f>
        <v>无</v>
      </c>
      <c r="AZ150" s="14" t="str">
        <f ca="1">IFERROR(VLOOKUP(B150,'[2]2017省级重点项目'!$B$3:$O$206,10,0),"")</f>
        <v>无</v>
      </c>
    </row>
    <row r="151" s="1" customFormat="1" ht="64" customHeight="1" spans="1:52">
      <c r="A151" s="11">
        <f>IF(AJ151="","",COUNTA($AJ$7:AJ151))</f>
        <v>141</v>
      </c>
      <c r="B151" s="14" t="s">
        <v>1175</v>
      </c>
      <c r="C151" s="14" t="s">
        <v>60</v>
      </c>
      <c r="D151" s="14" t="s">
        <v>57</v>
      </c>
      <c r="E151" s="14"/>
      <c r="F151" s="14" t="s">
        <v>78</v>
      </c>
      <c r="G151" s="11" t="s">
        <v>1140</v>
      </c>
      <c r="H151" s="14" t="s">
        <v>79</v>
      </c>
      <c r="I151" s="14" t="s">
        <v>764</v>
      </c>
      <c r="J151" s="14" t="s">
        <v>1176</v>
      </c>
      <c r="K151" s="11" t="s">
        <v>182</v>
      </c>
      <c r="L151" s="20">
        <v>20000</v>
      </c>
      <c r="M151" s="11"/>
      <c r="N151" s="11">
        <v>20000</v>
      </c>
      <c r="O151" s="11"/>
      <c r="P151" s="11"/>
      <c r="Q151" s="11"/>
      <c r="R151" s="11"/>
      <c r="S151" s="11" t="s">
        <v>66</v>
      </c>
      <c r="T151" s="11" t="s">
        <v>35</v>
      </c>
      <c r="U151" s="20">
        <v>18000</v>
      </c>
      <c r="V151" s="14" t="s">
        <v>1177</v>
      </c>
      <c r="W151" s="20">
        <v>2000</v>
      </c>
      <c r="X151" s="14" t="s">
        <v>768</v>
      </c>
      <c r="Y151" s="29"/>
      <c r="Z151" s="29">
        <v>12</v>
      </c>
      <c r="AA151" s="14">
        <v>20</v>
      </c>
      <c r="AB151" s="14">
        <v>20</v>
      </c>
      <c r="AC151" s="14"/>
      <c r="AD151" s="14"/>
      <c r="AE151" s="14"/>
      <c r="AF151" s="14"/>
      <c r="AG151" s="47" t="s">
        <v>1178</v>
      </c>
      <c r="AH151" s="14" t="s">
        <v>1179</v>
      </c>
      <c r="AI151" s="14" t="s">
        <v>1180</v>
      </c>
      <c r="AJ151" s="45" t="s">
        <v>79</v>
      </c>
      <c r="AK151" s="11" t="s">
        <v>89</v>
      </c>
      <c r="AL151" s="24" t="s">
        <v>609</v>
      </c>
      <c r="AM151" s="11" t="s">
        <v>57</v>
      </c>
      <c r="AN151" s="11"/>
      <c r="AO151" s="12" t="s">
        <v>1150</v>
      </c>
      <c r="AP151" s="14" t="s">
        <v>78</v>
      </c>
      <c r="AQ151" s="14"/>
      <c r="AR151" s="14"/>
      <c r="AS151" s="14"/>
      <c r="AT151" s="14" t="str">
        <f ca="1">IFERROR(VLOOKUP(B151,'[2]2017省级重点项目'!$B$3:$O$206,6,0),"")</f>
        <v/>
      </c>
      <c r="AU151" s="14" t="str">
        <f ca="1" t="shared" si="13"/>
        <v/>
      </c>
      <c r="AV151" s="14" t="str">
        <f ca="1">IFERROR(VLOOKUP(B151,'[2]2017省级重点项目'!$B$3:$O$206,7,0),"")</f>
        <v/>
      </c>
      <c r="AW151" s="14" t="str">
        <f ca="1" t="shared" si="14"/>
        <v/>
      </c>
      <c r="AX151" s="14" t="str">
        <f ca="1">IFERROR(VLOOKUP(B151,'[2]2017省级重点项目'!$B$3:$O$206,12,0),"")</f>
        <v/>
      </c>
      <c r="AY151" s="14" t="str">
        <f ca="1">IFERROR(VLOOKUP(B151,'[2]2017省级重点项目'!$B$3:$O$206,9,0),"")</f>
        <v/>
      </c>
      <c r="AZ151" s="14" t="str">
        <f ca="1">IFERROR(VLOOKUP(B151,'[2]2017省级重点项目'!$B$3:$O$206,10,0),"")</f>
        <v/>
      </c>
    </row>
    <row r="152" s="1" customFormat="1" ht="107" customHeight="1" spans="1:52">
      <c r="A152" s="11">
        <f>IF(AJ152="","",COUNTA($AJ$7:AJ152))</f>
        <v>142</v>
      </c>
      <c r="B152" s="14" t="s">
        <v>1181</v>
      </c>
      <c r="C152" s="14" t="s">
        <v>77</v>
      </c>
      <c r="D152" s="14" t="s">
        <v>57</v>
      </c>
      <c r="E152" s="14"/>
      <c r="F152" s="14" t="s">
        <v>78</v>
      </c>
      <c r="G152" s="11" t="s">
        <v>1140</v>
      </c>
      <c r="H152" s="14" t="s">
        <v>79</v>
      </c>
      <c r="I152" s="14" t="s">
        <v>764</v>
      </c>
      <c r="J152" s="14" t="s">
        <v>1182</v>
      </c>
      <c r="K152" s="11" t="s">
        <v>100</v>
      </c>
      <c r="L152" s="20">
        <v>20000</v>
      </c>
      <c r="M152" s="11"/>
      <c r="N152" s="11">
        <v>12000</v>
      </c>
      <c r="O152" s="11">
        <v>8000</v>
      </c>
      <c r="P152" s="11"/>
      <c r="Q152" s="11"/>
      <c r="R152" s="11"/>
      <c r="S152" s="11" t="s">
        <v>1183</v>
      </c>
      <c r="T152" s="11" t="s">
        <v>35</v>
      </c>
      <c r="U152" s="20">
        <v>17000</v>
      </c>
      <c r="V152" s="14" t="s">
        <v>1184</v>
      </c>
      <c r="W152" s="20">
        <v>3000</v>
      </c>
      <c r="X152" s="14" t="s">
        <v>1185</v>
      </c>
      <c r="Y152" s="29"/>
      <c r="Z152" s="29">
        <v>12</v>
      </c>
      <c r="AA152" s="14">
        <v>138</v>
      </c>
      <c r="AB152" s="14">
        <v>138</v>
      </c>
      <c r="AC152" s="14"/>
      <c r="AD152" s="14"/>
      <c r="AE152" s="14"/>
      <c r="AF152" s="14"/>
      <c r="AG152" s="47" t="s">
        <v>1186</v>
      </c>
      <c r="AH152" s="14" t="s">
        <v>1187</v>
      </c>
      <c r="AI152" s="14" t="s">
        <v>1187</v>
      </c>
      <c r="AJ152" s="45" t="s">
        <v>79</v>
      </c>
      <c r="AK152" s="11" t="s">
        <v>89</v>
      </c>
      <c r="AL152" s="24" t="s">
        <v>609</v>
      </c>
      <c r="AM152" s="11" t="s">
        <v>57</v>
      </c>
      <c r="AN152" s="11"/>
      <c r="AO152" s="12" t="s">
        <v>1150</v>
      </c>
      <c r="AP152" s="14" t="s">
        <v>78</v>
      </c>
      <c r="AQ152" s="14"/>
      <c r="AR152" s="14"/>
      <c r="AS152" s="14"/>
      <c r="AT152" s="14" t="str">
        <f ca="1">IFERROR(VLOOKUP(B152,'[2]2017省级重点项目'!$B$3:$O$206,6,0),"")</f>
        <v/>
      </c>
      <c r="AU152" s="14" t="str">
        <f ca="1" t="shared" si="13"/>
        <v/>
      </c>
      <c r="AV152" s="14" t="str">
        <f ca="1">IFERROR(VLOOKUP(B152,'[2]2017省级重点项目'!$B$3:$O$206,7,0),"")</f>
        <v/>
      </c>
      <c r="AW152" s="14" t="str">
        <f ca="1" t="shared" si="14"/>
        <v/>
      </c>
      <c r="AX152" s="14" t="str">
        <f ca="1">IFERROR(VLOOKUP(B152,'[2]2017省级重点项目'!$B$3:$O$206,12,0),"")</f>
        <v/>
      </c>
      <c r="AY152" s="14" t="str">
        <f ca="1">IFERROR(VLOOKUP(B152,'[2]2017省级重点项目'!$B$3:$O$206,9,0),"")</f>
        <v/>
      </c>
      <c r="AZ152" s="14" t="str">
        <f ca="1">IFERROR(VLOOKUP(B152,'[2]2017省级重点项目'!$B$3:$O$206,10,0),"")</f>
        <v/>
      </c>
    </row>
    <row r="153" s="1" customFormat="1" ht="72" customHeight="1" spans="1:52">
      <c r="A153" s="11">
        <f>IF(AJ153="","",COUNTA($AJ$7:AJ153))</f>
        <v>143</v>
      </c>
      <c r="B153" s="14" t="s">
        <v>1188</v>
      </c>
      <c r="C153" s="14"/>
      <c r="D153" s="14"/>
      <c r="E153" s="14"/>
      <c r="F153" s="14"/>
      <c r="G153" s="11" t="s">
        <v>1140</v>
      </c>
      <c r="H153" s="14"/>
      <c r="I153" s="14"/>
      <c r="J153" s="14" t="s">
        <v>1189</v>
      </c>
      <c r="K153" s="11" t="s">
        <v>100</v>
      </c>
      <c r="L153" s="20">
        <v>15000</v>
      </c>
      <c r="M153" s="11"/>
      <c r="N153" s="11"/>
      <c r="O153" s="11"/>
      <c r="P153" s="11"/>
      <c r="Q153" s="11"/>
      <c r="R153" s="11"/>
      <c r="S153" s="11"/>
      <c r="T153" s="11"/>
      <c r="U153" s="20">
        <v>2000</v>
      </c>
      <c r="V153" s="14" t="s">
        <v>1190</v>
      </c>
      <c r="W153" s="20">
        <v>13000</v>
      </c>
      <c r="X153" s="14" t="s">
        <v>1191</v>
      </c>
      <c r="Y153" s="29"/>
      <c r="Z153" s="29">
        <v>12</v>
      </c>
      <c r="AA153" s="14"/>
      <c r="AB153" s="14"/>
      <c r="AC153" s="14"/>
      <c r="AD153" s="14"/>
      <c r="AE153" s="14"/>
      <c r="AF153" s="14"/>
      <c r="AG153" s="47" t="s">
        <v>1192</v>
      </c>
      <c r="AH153" s="14"/>
      <c r="AI153" s="14"/>
      <c r="AJ153" s="45" t="s">
        <v>79</v>
      </c>
      <c r="AK153" s="11" t="s">
        <v>89</v>
      </c>
      <c r="AL153" s="50" t="s">
        <v>609</v>
      </c>
      <c r="AM153" s="11" t="s">
        <v>57</v>
      </c>
      <c r="AN153" s="11"/>
      <c r="AO153" s="12" t="s">
        <v>1150</v>
      </c>
      <c r="AP153" s="14" t="s">
        <v>78</v>
      </c>
      <c r="AQ153" s="14"/>
      <c r="AR153" s="14"/>
      <c r="AS153" s="14"/>
      <c r="AT153" s="14" t="str">
        <f ca="1">IFERROR(VLOOKUP(B153,'[2]2017省级重点项目'!$B$3:$O$206,6,0),"")</f>
        <v/>
      </c>
      <c r="AU153" s="14" t="str">
        <f ca="1" t="shared" si="13"/>
        <v/>
      </c>
      <c r="AV153" s="14" t="str">
        <f ca="1">IFERROR(VLOOKUP(B153,'[2]2017省级重点项目'!$B$3:$O$206,7,0),"")</f>
        <v/>
      </c>
      <c r="AW153" s="14" t="str">
        <f ca="1" t="shared" si="14"/>
        <v/>
      </c>
      <c r="AX153" s="14" t="str">
        <f ca="1">IFERROR(VLOOKUP(B153,'[2]2017省级重点项目'!$B$3:$O$206,12,0),"")</f>
        <v/>
      </c>
      <c r="AY153" s="14" t="str">
        <f ca="1">IFERROR(VLOOKUP(B153,'[2]2017省级重点项目'!$B$3:$O$206,9,0),"")</f>
        <v/>
      </c>
      <c r="AZ153" s="14" t="str">
        <f ca="1">IFERROR(VLOOKUP(B153,'[2]2017省级重点项目'!$B$3:$O$206,10,0),"")</f>
        <v/>
      </c>
    </row>
    <row r="154" s="1" customFormat="1" ht="67.5" spans="1:52">
      <c r="A154" s="11">
        <f>IF(AJ154="","",COUNTA($AJ$7:AJ154))</f>
        <v>144</v>
      </c>
      <c r="B154" s="14" t="s">
        <v>1193</v>
      </c>
      <c r="C154" s="14"/>
      <c r="D154" s="14"/>
      <c r="E154" s="14"/>
      <c r="F154" s="14" t="s">
        <v>78</v>
      </c>
      <c r="G154" s="11" t="s">
        <v>1140</v>
      </c>
      <c r="H154" s="14" t="s">
        <v>79</v>
      </c>
      <c r="I154" s="14" t="s">
        <v>1194</v>
      </c>
      <c r="J154" s="14" t="s">
        <v>1195</v>
      </c>
      <c r="K154" s="11" t="s">
        <v>122</v>
      </c>
      <c r="L154" s="20">
        <v>10600</v>
      </c>
      <c r="M154" s="11"/>
      <c r="N154" s="11">
        <v>10600</v>
      </c>
      <c r="O154" s="11"/>
      <c r="P154" s="11"/>
      <c r="Q154" s="11"/>
      <c r="R154" s="11"/>
      <c r="S154" s="11" t="s">
        <v>937</v>
      </c>
      <c r="T154" s="11" t="s">
        <v>35</v>
      </c>
      <c r="U154" s="20">
        <v>600</v>
      </c>
      <c r="V154" s="14" t="s">
        <v>1196</v>
      </c>
      <c r="W154" s="20">
        <v>3000</v>
      </c>
      <c r="X154" s="14" t="s">
        <v>1197</v>
      </c>
      <c r="Y154" s="29"/>
      <c r="Z154" s="29"/>
      <c r="AA154" s="14"/>
      <c r="AB154" s="14"/>
      <c r="AC154" s="14"/>
      <c r="AD154" s="14"/>
      <c r="AE154" s="14"/>
      <c r="AF154" s="14"/>
      <c r="AG154" s="47" t="s">
        <v>1198</v>
      </c>
      <c r="AH154" s="14"/>
      <c r="AI154" s="14" t="s">
        <v>1199</v>
      </c>
      <c r="AJ154" s="45" t="s">
        <v>79</v>
      </c>
      <c r="AK154" s="11" t="s">
        <v>89</v>
      </c>
      <c r="AL154" s="50" t="s">
        <v>609</v>
      </c>
      <c r="AM154" s="11" t="s">
        <v>57</v>
      </c>
      <c r="AN154" s="11"/>
      <c r="AO154" s="12" t="s">
        <v>1150</v>
      </c>
      <c r="AP154" s="14" t="s">
        <v>78</v>
      </c>
      <c r="AQ154" s="14"/>
      <c r="AR154" s="14" t="s">
        <v>78</v>
      </c>
      <c r="AS154" s="14"/>
      <c r="AT154" s="14" t="str">
        <f ca="1">IFERROR(VLOOKUP(B154,'[2]2017省级重点项目'!$B$3:$O$206,6,0),"")</f>
        <v/>
      </c>
      <c r="AU154" s="14" t="str">
        <f ca="1" t="shared" si="13"/>
        <v/>
      </c>
      <c r="AV154" s="14" t="str">
        <f ca="1">IFERROR(VLOOKUP(B154,'[2]2017省级重点项目'!$B$3:$O$206,7,0),"")</f>
        <v/>
      </c>
      <c r="AW154" s="14" t="str">
        <f ca="1" t="shared" si="14"/>
        <v/>
      </c>
      <c r="AX154" s="14" t="str">
        <f ca="1">IFERROR(VLOOKUP(B154,'[2]2017省级重点项目'!$B$3:$O$206,12,0),"")</f>
        <v/>
      </c>
      <c r="AY154" s="14" t="str">
        <f ca="1">IFERROR(VLOOKUP(B154,'[2]2017省级重点项目'!$B$3:$O$206,9,0),"")</f>
        <v/>
      </c>
      <c r="AZ154" s="14" t="str">
        <f ca="1">IFERROR(VLOOKUP(B154,'[2]2017省级重点项目'!$B$3:$O$206,10,0),"")</f>
        <v/>
      </c>
    </row>
    <row r="155" s="1" customFormat="1" ht="90" spans="1:52">
      <c r="A155" s="11">
        <f>IF(AJ155="","",COUNTA($AJ$7:AJ155))</f>
        <v>145</v>
      </c>
      <c r="B155" s="12" t="s">
        <v>1200</v>
      </c>
      <c r="C155" s="13" t="s">
        <v>60</v>
      </c>
      <c r="D155" s="13" t="s">
        <v>60</v>
      </c>
      <c r="E155" s="13" t="s">
        <v>78</v>
      </c>
      <c r="F155" s="13" t="s">
        <v>78</v>
      </c>
      <c r="G155" s="13" t="s">
        <v>1140</v>
      </c>
      <c r="H155" s="13" t="s">
        <v>97</v>
      </c>
      <c r="I155" s="13" t="s">
        <v>1201</v>
      </c>
      <c r="J155" s="12" t="s">
        <v>1202</v>
      </c>
      <c r="K155" s="13" t="s">
        <v>133</v>
      </c>
      <c r="L155" s="21">
        <v>40051</v>
      </c>
      <c r="M155" s="13">
        <v>0</v>
      </c>
      <c r="N155" s="13">
        <v>20051.06</v>
      </c>
      <c r="O155" s="13">
        <v>20000</v>
      </c>
      <c r="P155" s="13">
        <v>0</v>
      </c>
      <c r="Q155" s="13">
        <v>0</v>
      </c>
      <c r="R155" s="13">
        <v>0</v>
      </c>
      <c r="S155" s="13" t="s">
        <v>66</v>
      </c>
      <c r="T155" s="13" t="s">
        <v>35</v>
      </c>
      <c r="U155" s="21">
        <v>27500</v>
      </c>
      <c r="V155" s="12" t="s">
        <v>1203</v>
      </c>
      <c r="W155" s="21">
        <v>12551</v>
      </c>
      <c r="X155" s="12" t="s">
        <v>1204</v>
      </c>
      <c r="Y155" s="30"/>
      <c r="Z155" s="30"/>
      <c r="AA155" s="13" t="s">
        <v>1205</v>
      </c>
      <c r="AB155" s="13" t="s">
        <v>1205</v>
      </c>
      <c r="AC155" s="13"/>
      <c r="AD155" s="13"/>
      <c r="AE155" s="13"/>
      <c r="AF155" s="13"/>
      <c r="AG155" s="22" t="s">
        <v>1206</v>
      </c>
      <c r="AH155" s="13" t="s">
        <v>1207</v>
      </c>
      <c r="AI155" s="13" t="s">
        <v>1208</v>
      </c>
      <c r="AJ155" s="46" t="s">
        <v>97</v>
      </c>
      <c r="AK155" s="13" t="s">
        <v>108</v>
      </c>
      <c r="AL155" s="13" t="s">
        <v>309</v>
      </c>
      <c r="AM155" s="13" t="s">
        <v>57</v>
      </c>
      <c r="AN155" s="13"/>
      <c r="AO155" s="13" t="s">
        <v>333</v>
      </c>
      <c r="AP155" s="13"/>
      <c r="AQ155" s="13"/>
      <c r="AR155" s="13"/>
      <c r="AS155" s="13"/>
      <c r="AT155" s="14" t="str">
        <f ca="1">IFERROR(VLOOKUP(B155,'[2]2017省级重点项目'!$B$3:$O$206,6,0),"")</f>
        <v/>
      </c>
      <c r="AU155" s="14" t="str">
        <f ca="1" t="shared" si="13"/>
        <v/>
      </c>
      <c r="AV155" s="14" t="str">
        <f ca="1">IFERROR(VLOOKUP(B155,'[2]2017省级重点项目'!$B$3:$O$206,7,0),"")</f>
        <v/>
      </c>
      <c r="AW155" s="14" t="str">
        <f ca="1" t="shared" si="14"/>
        <v/>
      </c>
      <c r="AX155" s="14" t="str">
        <f ca="1">IFERROR(VLOOKUP(B155,'[2]2017省级重点项目'!$B$3:$O$206,12,0),"")</f>
        <v/>
      </c>
      <c r="AY155" s="14" t="str">
        <f ca="1">IFERROR(VLOOKUP(B155,'[2]2017省级重点项目'!$B$3:$O$206,9,0),"")</f>
        <v/>
      </c>
      <c r="AZ155" s="14" t="str">
        <f ca="1">IFERROR(VLOOKUP(B155,'[2]2017省级重点项目'!$B$3:$O$206,10,0),"")</f>
        <v/>
      </c>
    </row>
    <row r="156" s="1" customFormat="1" ht="69" customHeight="1" spans="1:52">
      <c r="A156" s="11">
        <f>IF(AJ156="","",COUNTA($AJ$7:AJ156))</f>
        <v>146</v>
      </c>
      <c r="B156" s="12" t="s">
        <v>1209</v>
      </c>
      <c r="C156" s="13" t="s">
        <v>117</v>
      </c>
      <c r="D156" s="13" t="s">
        <v>117</v>
      </c>
      <c r="E156" s="13" t="s">
        <v>78</v>
      </c>
      <c r="F156" s="13" t="s">
        <v>78</v>
      </c>
      <c r="G156" s="13" t="s">
        <v>1140</v>
      </c>
      <c r="H156" s="13" t="s">
        <v>97</v>
      </c>
      <c r="I156" s="13" t="s">
        <v>1210</v>
      </c>
      <c r="J156" s="12" t="s">
        <v>1211</v>
      </c>
      <c r="K156" s="13" t="s">
        <v>82</v>
      </c>
      <c r="L156" s="21">
        <v>81241</v>
      </c>
      <c r="M156" s="13">
        <v>0</v>
      </c>
      <c r="N156" s="13">
        <v>15000</v>
      </c>
      <c r="O156" s="13">
        <v>0</v>
      </c>
      <c r="P156" s="13">
        <v>0</v>
      </c>
      <c r="Q156" s="13">
        <v>0</v>
      </c>
      <c r="R156" s="13">
        <v>66241</v>
      </c>
      <c r="S156" s="13" t="s">
        <v>66</v>
      </c>
      <c r="T156" s="13" t="s">
        <v>35</v>
      </c>
      <c r="U156" s="21">
        <v>46000</v>
      </c>
      <c r="V156" s="12" t="s">
        <v>1212</v>
      </c>
      <c r="W156" s="21">
        <v>12000</v>
      </c>
      <c r="X156" s="22" t="s">
        <v>1213</v>
      </c>
      <c r="Y156" s="30"/>
      <c r="Z156" s="32" t="s">
        <v>617</v>
      </c>
      <c r="AA156" s="13">
        <v>80</v>
      </c>
      <c r="AB156" s="13">
        <v>50</v>
      </c>
      <c r="AC156" s="13">
        <v>0</v>
      </c>
      <c r="AD156" s="13">
        <v>0</v>
      </c>
      <c r="AE156" s="13">
        <v>0</v>
      </c>
      <c r="AF156" s="13">
        <v>0</v>
      </c>
      <c r="AG156" s="22" t="s">
        <v>1214</v>
      </c>
      <c r="AH156" s="13" t="s">
        <v>1215</v>
      </c>
      <c r="AI156" s="13" t="s">
        <v>1216</v>
      </c>
      <c r="AJ156" s="46" t="s">
        <v>97</v>
      </c>
      <c r="AK156" s="13" t="s">
        <v>108</v>
      </c>
      <c r="AL156" s="13" t="s">
        <v>309</v>
      </c>
      <c r="AM156" s="13" t="s">
        <v>57</v>
      </c>
      <c r="AN156" s="13"/>
      <c r="AO156" s="13" t="s">
        <v>1150</v>
      </c>
      <c r="AP156" s="13"/>
      <c r="AQ156" s="13"/>
      <c r="AR156" s="13"/>
      <c r="AS156" s="13"/>
      <c r="AT156" s="14" t="str">
        <f ca="1">IFERROR(VLOOKUP(B156,'[2]2017省级重点项目'!$B$3:$O$206,6,0),"")</f>
        <v/>
      </c>
      <c r="AU156" s="14" t="str">
        <f ca="1" t="shared" si="13"/>
        <v/>
      </c>
      <c r="AV156" s="14" t="str">
        <f ca="1">IFERROR(VLOOKUP(B156,'[2]2017省级重点项目'!$B$3:$O$206,7,0),"")</f>
        <v/>
      </c>
      <c r="AW156" s="14" t="str">
        <f ca="1" t="shared" si="14"/>
        <v/>
      </c>
      <c r="AX156" s="14" t="str">
        <f ca="1">IFERROR(VLOOKUP(B156,'[2]2017省级重点项目'!$B$3:$O$206,12,0),"")</f>
        <v/>
      </c>
      <c r="AY156" s="14" t="str">
        <f ca="1">IFERROR(VLOOKUP(B156,'[2]2017省级重点项目'!$B$3:$O$206,9,0),"")</f>
        <v/>
      </c>
      <c r="AZ156" s="14" t="str">
        <f ca="1">IFERROR(VLOOKUP(B156,'[2]2017省级重点项目'!$B$3:$O$206,10,0),"")</f>
        <v/>
      </c>
    </row>
    <row r="157" s="1" customFormat="1" ht="76" customHeight="1" spans="1:52">
      <c r="A157" s="11">
        <f>IF(AJ157="","",COUNTA($AJ$7:AJ157))</f>
        <v>147</v>
      </c>
      <c r="B157" s="12" t="s">
        <v>1217</v>
      </c>
      <c r="C157" s="13" t="s">
        <v>60</v>
      </c>
      <c r="D157" s="13" t="s">
        <v>60</v>
      </c>
      <c r="E157" s="13" t="s">
        <v>78</v>
      </c>
      <c r="F157" s="13" t="s">
        <v>78</v>
      </c>
      <c r="G157" s="13" t="s">
        <v>1140</v>
      </c>
      <c r="H157" s="13" t="s">
        <v>97</v>
      </c>
      <c r="I157" s="13" t="s">
        <v>1201</v>
      </c>
      <c r="J157" s="12" t="s">
        <v>1218</v>
      </c>
      <c r="K157" s="13" t="s">
        <v>82</v>
      </c>
      <c r="L157" s="21">
        <v>52763</v>
      </c>
      <c r="M157" s="13"/>
      <c r="N157" s="13"/>
      <c r="O157" s="13"/>
      <c r="P157" s="13"/>
      <c r="Q157" s="13"/>
      <c r="R157" s="13"/>
      <c r="S157" s="13"/>
      <c r="T157" s="13"/>
      <c r="U157" s="21">
        <v>40500</v>
      </c>
      <c r="V157" s="12" t="s">
        <v>1219</v>
      </c>
      <c r="W157" s="21">
        <v>11000</v>
      </c>
      <c r="X157" s="12" t="s">
        <v>1220</v>
      </c>
      <c r="Y157" s="30"/>
      <c r="Z157" s="30"/>
      <c r="AA157" s="13"/>
      <c r="AB157" s="13"/>
      <c r="AC157" s="13"/>
      <c r="AD157" s="13"/>
      <c r="AE157" s="13"/>
      <c r="AF157" s="13"/>
      <c r="AG157" s="22" t="s">
        <v>1221</v>
      </c>
      <c r="AH157" s="13" t="s">
        <v>1222</v>
      </c>
      <c r="AI157" s="13" t="s">
        <v>1222</v>
      </c>
      <c r="AJ157" s="46" t="s">
        <v>97</v>
      </c>
      <c r="AK157" s="13" t="s">
        <v>108</v>
      </c>
      <c r="AL157" s="13" t="s">
        <v>857</v>
      </c>
      <c r="AM157" s="13" t="s">
        <v>57</v>
      </c>
      <c r="AN157" s="13"/>
      <c r="AO157" s="13" t="s">
        <v>333</v>
      </c>
      <c r="AP157" s="13"/>
      <c r="AQ157" s="13" t="s">
        <v>78</v>
      </c>
      <c r="AR157" s="13"/>
      <c r="AS157" s="13"/>
      <c r="AT157" s="14">
        <f ca="1">IFERROR(VLOOKUP(B157,'[2]2017省级重点项目'!$B$3:$O$206,6,0),"")</f>
        <v>52763</v>
      </c>
      <c r="AU157" s="14">
        <f ca="1" t="shared" si="13"/>
        <v>0</v>
      </c>
      <c r="AV157" s="14">
        <f ca="1">IFERROR(VLOOKUP(B157,'[2]2017省级重点项目'!$B$3:$O$206,7,0),"")</f>
        <v>11000</v>
      </c>
      <c r="AW157" s="14">
        <f ca="1" t="shared" si="14"/>
        <v>0</v>
      </c>
      <c r="AX157" s="14" t="str">
        <f ca="1">IFERROR(VLOOKUP(B157,'[2]2017省级重点项目'!$B$3:$O$206,12,0),"")</f>
        <v>福清市</v>
      </c>
      <c r="AY157" s="14" t="str">
        <f ca="1">IFERROR(VLOOKUP(B157,'[2]2017省级重点项目'!$B$3:$O$206,9,0),"")</f>
        <v>无</v>
      </c>
      <c r="AZ157" s="14" t="str">
        <f ca="1">IFERROR(VLOOKUP(B157,'[2]2017省级重点项目'!$B$3:$O$206,10,0),"")</f>
        <v>无</v>
      </c>
    </row>
    <row r="158" s="1" customFormat="1" ht="84" spans="1:52">
      <c r="A158" s="11">
        <f>IF(AJ158="","",COUNTA($AJ$7:AJ158))</f>
        <v>148</v>
      </c>
      <c r="B158" s="12" t="s">
        <v>1223</v>
      </c>
      <c r="C158" s="13" t="s">
        <v>60</v>
      </c>
      <c r="D158" s="13" t="s">
        <v>60</v>
      </c>
      <c r="E158" s="13" t="s">
        <v>78</v>
      </c>
      <c r="F158" s="13" t="s">
        <v>78</v>
      </c>
      <c r="G158" s="13" t="s">
        <v>1140</v>
      </c>
      <c r="H158" s="13" t="s">
        <v>97</v>
      </c>
      <c r="I158" s="13" t="s">
        <v>1224</v>
      </c>
      <c r="J158" s="12" t="s">
        <v>1225</v>
      </c>
      <c r="K158" s="13" t="s">
        <v>220</v>
      </c>
      <c r="L158" s="21">
        <v>400000</v>
      </c>
      <c r="M158" s="13"/>
      <c r="N158" s="13"/>
      <c r="O158" s="13"/>
      <c r="P158" s="13"/>
      <c r="Q158" s="13"/>
      <c r="R158" s="13"/>
      <c r="S158" s="13"/>
      <c r="T158" s="13"/>
      <c r="U158" s="21">
        <v>130000</v>
      </c>
      <c r="V158" s="12" t="s">
        <v>1226</v>
      </c>
      <c r="W158" s="21">
        <v>40000</v>
      </c>
      <c r="X158" s="12" t="s">
        <v>1227</v>
      </c>
      <c r="Y158" s="30"/>
      <c r="Z158" s="30"/>
      <c r="AA158" s="13"/>
      <c r="AB158" s="13"/>
      <c r="AC158" s="13"/>
      <c r="AD158" s="13"/>
      <c r="AE158" s="13"/>
      <c r="AF158" s="13"/>
      <c r="AG158" s="22" t="s">
        <v>1228</v>
      </c>
      <c r="AH158" s="13" t="s">
        <v>1229</v>
      </c>
      <c r="AI158" s="13"/>
      <c r="AJ158" s="46" t="s">
        <v>97</v>
      </c>
      <c r="AK158" s="13" t="s">
        <v>108</v>
      </c>
      <c r="AL158" s="13" t="s">
        <v>857</v>
      </c>
      <c r="AM158" s="13" t="s">
        <v>57</v>
      </c>
      <c r="AN158" s="13"/>
      <c r="AO158" s="13" t="s">
        <v>333</v>
      </c>
      <c r="AP158" s="13"/>
      <c r="AQ158" s="13" t="s">
        <v>78</v>
      </c>
      <c r="AR158" s="13" t="s">
        <v>78</v>
      </c>
      <c r="AS158" s="13"/>
      <c r="AT158" s="14">
        <f ca="1">IFERROR(VLOOKUP(B158,'[2]2017省级重点项目'!$B$3:$O$206,6,0),"")</f>
        <v>400000</v>
      </c>
      <c r="AU158" s="14">
        <f ca="1" t="shared" si="13"/>
        <v>0</v>
      </c>
      <c r="AV158" s="14">
        <f ca="1">IFERROR(VLOOKUP(B158,'[2]2017省级重点项目'!$B$3:$O$206,7,0),"")</f>
        <v>30000</v>
      </c>
      <c r="AW158" s="14">
        <f ca="1" t="shared" si="14"/>
        <v>10000</v>
      </c>
      <c r="AX158" s="14" t="str">
        <f ca="1">IFERROR(VLOOKUP(B158,'[2]2017省级重点项目'!$B$3:$O$206,12,0),"")</f>
        <v>福清市</v>
      </c>
      <c r="AY158" s="14" t="str">
        <f ca="1">IFERROR(VLOOKUP(B158,'[2]2017省级重点项目'!$B$3:$O$206,9,0),"")</f>
        <v>无</v>
      </c>
      <c r="AZ158" s="14" t="str">
        <f ca="1">IFERROR(VLOOKUP(B158,'[2]2017省级重点项目'!$B$3:$O$206,10,0),"")</f>
        <v>无</v>
      </c>
    </row>
    <row r="159" s="1" customFormat="1" ht="78.75" spans="1:52">
      <c r="A159" s="11">
        <f>IF(AJ159="","",COUNTA($AJ$7:AJ159))</f>
        <v>149</v>
      </c>
      <c r="B159" s="12" t="s">
        <v>1230</v>
      </c>
      <c r="C159" s="13" t="s">
        <v>60</v>
      </c>
      <c r="D159" s="13" t="s">
        <v>60</v>
      </c>
      <c r="E159" s="13" t="s">
        <v>78</v>
      </c>
      <c r="F159" s="13" t="s">
        <v>78</v>
      </c>
      <c r="G159" s="13" t="s">
        <v>1140</v>
      </c>
      <c r="H159" s="13" t="s">
        <v>97</v>
      </c>
      <c r="I159" s="13" t="s">
        <v>1231</v>
      </c>
      <c r="J159" s="12" t="s">
        <v>1232</v>
      </c>
      <c r="K159" s="13" t="s">
        <v>422</v>
      </c>
      <c r="L159" s="21">
        <v>3000000</v>
      </c>
      <c r="M159" s="13"/>
      <c r="N159" s="13"/>
      <c r="O159" s="13"/>
      <c r="P159" s="13"/>
      <c r="Q159" s="13"/>
      <c r="R159" s="13"/>
      <c r="S159" s="13"/>
      <c r="T159" s="13" t="s">
        <v>78</v>
      </c>
      <c r="U159" s="21">
        <v>2160720</v>
      </c>
      <c r="V159" s="12" t="s">
        <v>1233</v>
      </c>
      <c r="W159" s="21">
        <v>830000</v>
      </c>
      <c r="X159" s="12" t="s">
        <v>1234</v>
      </c>
      <c r="Y159" s="30"/>
      <c r="Z159" s="30">
        <v>6</v>
      </c>
      <c r="AA159" s="13">
        <v>1025</v>
      </c>
      <c r="AB159" s="13"/>
      <c r="AC159" s="13">
        <v>0</v>
      </c>
      <c r="AD159" s="13"/>
      <c r="AE159" s="13">
        <v>0</v>
      </c>
      <c r="AF159" s="13"/>
      <c r="AG159" s="22" t="s">
        <v>1235</v>
      </c>
      <c r="AH159" s="13" t="s">
        <v>1236</v>
      </c>
      <c r="AI159" s="13" t="s">
        <v>1236</v>
      </c>
      <c r="AJ159" s="46" t="s">
        <v>97</v>
      </c>
      <c r="AK159" s="13" t="s">
        <v>108</v>
      </c>
      <c r="AL159" s="13" t="s">
        <v>857</v>
      </c>
      <c r="AM159" s="13" t="s">
        <v>57</v>
      </c>
      <c r="AN159" s="13"/>
      <c r="AO159" s="13" t="s">
        <v>333</v>
      </c>
      <c r="AP159" s="13" t="s">
        <v>78</v>
      </c>
      <c r="AQ159" s="13" t="s">
        <v>78</v>
      </c>
      <c r="AR159" s="13"/>
      <c r="AS159" s="13"/>
      <c r="AT159" s="14">
        <f ca="1">IFERROR(VLOOKUP(B159,'[2]2017省级重点项目'!$B$3:$O$206,6,0),"")</f>
        <v>3000000</v>
      </c>
      <c r="AU159" s="14">
        <f ca="1" t="shared" si="13"/>
        <v>0</v>
      </c>
      <c r="AV159" s="14">
        <f ca="1">IFERROR(VLOOKUP(B159,'[2]2017省级重点项目'!$B$3:$O$206,7,0),"")</f>
        <v>720000</v>
      </c>
      <c r="AW159" s="14">
        <f ca="1" t="shared" si="14"/>
        <v>110000</v>
      </c>
      <c r="AX159" s="14" t="str">
        <f ca="1">IFERROR(VLOOKUP(B159,'[2]2017省级重点项目'!$B$3:$O$206,12,0),"")</f>
        <v>福清市</v>
      </c>
      <c r="AY159" s="14" t="str">
        <f ca="1">IFERROR(VLOOKUP(B159,'[2]2017省级重点项目'!$B$3:$O$206,9,0),"")</f>
        <v>无</v>
      </c>
      <c r="AZ159" s="14">
        <f ca="1">IFERROR(VLOOKUP(B159,'[2]2017省级重点项目'!$B$3:$O$206,10,0),"")</f>
        <v>6</v>
      </c>
    </row>
    <row r="160" s="1" customFormat="1" ht="72" spans="1:52">
      <c r="A160" s="11">
        <f>IF(AJ160="","",COUNTA($AJ$7:AJ160))</f>
        <v>150</v>
      </c>
      <c r="B160" s="12" t="s">
        <v>1237</v>
      </c>
      <c r="C160" s="13" t="s">
        <v>60</v>
      </c>
      <c r="D160" s="13" t="s">
        <v>60</v>
      </c>
      <c r="E160" s="13" t="s">
        <v>78</v>
      </c>
      <c r="F160" s="13" t="s">
        <v>78</v>
      </c>
      <c r="G160" s="13" t="s">
        <v>1140</v>
      </c>
      <c r="H160" s="13" t="s">
        <v>97</v>
      </c>
      <c r="I160" s="13" t="s">
        <v>110</v>
      </c>
      <c r="J160" s="12" t="s">
        <v>1238</v>
      </c>
      <c r="K160" s="13" t="s">
        <v>232</v>
      </c>
      <c r="L160" s="21">
        <v>579500</v>
      </c>
      <c r="M160" s="13"/>
      <c r="N160" s="13"/>
      <c r="O160" s="13"/>
      <c r="P160" s="13"/>
      <c r="Q160" s="13"/>
      <c r="R160" s="13"/>
      <c r="S160" s="13"/>
      <c r="T160" s="13"/>
      <c r="U160" s="21">
        <v>626000</v>
      </c>
      <c r="V160" s="12" t="s">
        <v>1239</v>
      </c>
      <c r="W160" s="21">
        <v>20000</v>
      </c>
      <c r="X160" s="12" t="s">
        <v>1240</v>
      </c>
      <c r="Y160" s="30"/>
      <c r="Z160" s="30">
        <v>6</v>
      </c>
      <c r="AA160" s="13"/>
      <c r="AB160" s="13"/>
      <c r="AC160" s="13"/>
      <c r="AD160" s="13"/>
      <c r="AE160" s="13"/>
      <c r="AF160" s="13"/>
      <c r="AG160" s="22" t="s">
        <v>1241</v>
      </c>
      <c r="AH160" s="13" t="s">
        <v>1242</v>
      </c>
      <c r="AI160" s="13" t="s">
        <v>1242</v>
      </c>
      <c r="AJ160" s="46" t="s">
        <v>97</v>
      </c>
      <c r="AK160" s="13" t="s">
        <v>108</v>
      </c>
      <c r="AL160" s="13" t="s">
        <v>857</v>
      </c>
      <c r="AM160" s="13" t="s">
        <v>57</v>
      </c>
      <c r="AN160" s="13"/>
      <c r="AO160" s="13" t="s">
        <v>333</v>
      </c>
      <c r="AP160" s="13" t="s">
        <v>78</v>
      </c>
      <c r="AQ160" s="13" t="s">
        <v>78</v>
      </c>
      <c r="AR160" s="13" t="s">
        <v>78</v>
      </c>
      <c r="AS160" s="13"/>
      <c r="AT160" s="14">
        <f ca="1">IFERROR(VLOOKUP(B160,'[2]2017省级重点项目'!$B$3:$O$206,6,0),"")</f>
        <v>579500</v>
      </c>
      <c r="AU160" s="14">
        <f ca="1" t="shared" si="13"/>
        <v>0</v>
      </c>
      <c r="AV160" s="14">
        <f ca="1">IFERROR(VLOOKUP(B160,'[2]2017省级重点项目'!$B$3:$O$206,7,0),"")</f>
        <v>20000</v>
      </c>
      <c r="AW160" s="14">
        <f ca="1" t="shared" si="14"/>
        <v>0</v>
      </c>
      <c r="AX160" s="14" t="str">
        <f ca="1">IFERROR(VLOOKUP(B160,'[2]2017省级重点项目'!$B$3:$O$206,12,0),"")</f>
        <v>福清市</v>
      </c>
      <c r="AY160" s="14" t="str">
        <f ca="1">IFERROR(VLOOKUP(B160,'[2]2017省级重点项目'!$B$3:$O$206,9,0),"")</f>
        <v>无</v>
      </c>
      <c r="AZ160" s="14">
        <f ca="1">IFERROR(VLOOKUP(B160,'[2]2017省级重点项目'!$B$3:$O$206,10,0),"")</f>
        <v>6</v>
      </c>
    </row>
    <row r="161" s="1" customFormat="1" ht="96" spans="1:52">
      <c r="A161" s="11">
        <f>IF(AJ161="","",COUNTA($AJ$7:AJ161))</f>
        <v>151</v>
      </c>
      <c r="B161" s="12" t="s">
        <v>1243</v>
      </c>
      <c r="C161" s="13" t="s">
        <v>60</v>
      </c>
      <c r="D161" s="13" t="s">
        <v>60</v>
      </c>
      <c r="E161" s="13" t="s">
        <v>78</v>
      </c>
      <c r="F161" s="13" t="s">
        <v>78</v>
      </c>
      <c r="G161" s="13" t="s">
        <v>1140</v>
      </c>
      <c r="H161" s="13" t="s">
        <v>97</v>
      </c>
      <c r="I161" s="13" t="s">
        <v>1201</v>
      </c>
      <c r="J161" s="12" t="s">
        <v>1244</v>
      </c>
      <c r="K161" s="13" t="s">
        <v>82</v>
      </c>
      <c r="L161" s="21">
        <v>125000</v>
      </c>
      <c r="M161" s="13"/>
      <c r="N161" s="13"/>
      <c r="O161" s="13"/>
      <c r="P161" s="13"/>
      <c r="Q161" s="13"/>
      <c r="R161" s="13"/>
      <c r="S161" s="13"/>
      <c r="T161" s="13"/>
      <c r="U161" s="21">
        <v>78923</v>
      </c>
      <c r="V161" s="12" t="s">
        <v>1245</v>
      </c>
      <c r="W161" s="21">
        <v>10000</v>
      </c>
      <c r="X161" s="12" t="s">
        <v>1246</v>
      </c>
      <c r="Y161" s="30"/>
      <c r="Z161" s="30">
        <v>12</v>
      </c>
      <c r="AA161" s="13"/>
      <c r="AB161" s="13"/>
      <c r="AC161" s="13"/>
      <c r="AD161" s="13"/>
      <c r="AE161" s="13"/>
      <c r="AF161" s="13"/>
      <c r="AG161" s="22" t="s">
        <v>1247</v>
      </c>
      <c r="AH161" s="13" t="s">
        <v>1248</v>
      </c>
      <c r="AI161" s="13" t="s">
        <v>1248</v>
      </c>
      <c r="AJ161" s="46" t="s">
        <v>97</v>
      </c>
      <c r="AK161" s="13" t="s">
        <v>108</v>
      </c>
      <c r="AL161" s="13" t="s">
        <v>857</v>
      </c>
      <c r="AM161" s="13" t="s">
        <v>57</v>
      </c>
      <c r="AN161" s="13"/>
      <c r="AO161" s="13" t="s">
        <v>333</v>
      </c>
      <c r="AP161" s="13" t="s">
        <v>78</v>
      </c>
      <c r="AQ161" s="13" t="s">
        <v>78</v>
      </c>
      <c r="AR161" s="13"/>
      <c r="AS161" s="13"/>
      <c r="AT161" s="14">
        <f ca="1">IFERROR(VLOOKUP(B161,'[2]2017省级重点项目'!$B$3:$O$206,6,0),"")</f>
        <v>125000</v>
      </c>
      <c r="AU161" s="14">
        <f ca="1" t="shared" si="13"/>
        <v>0</v>
      </c>
      <c r="AV161" s="14">
        <f ca="1">IFERROR(VLOOKUP(B161,'[2]2017省级重点项目'!$B$3:$O$206,7,0),"")</f>
        <v>10000</v>
      </c>
      <c r="AW161" s="14">
        <f ca="1" t="shared" si="14"/>
        <v>0</v>
      </c>
      <c r="AX161" s="14" t="str">
        <f ca="1">IFERROR(VLOOKUP(B161,'[2]2017省级重点项目'!$B$3:$O$206,12,0),"")</f>
        <v>福清市</v>
      </c>
      <c r="AY161" s="14" t="str">
        <f ca="1">IFERROR(VLOOKUP(B161,'[2]2017省级重点项目'!$B$3:$O$206,9,0),"")</f>
        <v>无</v>
      </c>
      <c r="AZ161" s="14">
        <f ca="1">IFERROR(VLOOKUP(B161,'[2]2017省级重点项目'!$B$3:$O$206,10,0),"")</f>
        <v>12</v>
      </c>
    </row>
    <row r="162" s="1" customFormat="1" ht="72" spans="1:52">
      <c r="A162" s="11">
        <f>IF(AJ162="","",COUNTA($AJ$7:AJ162))</f>
        <v>152</v>
      </c>
      <c r="B162" s="12" t="s">
        <v>1249</v>
      </c>
      <c r="C162" s="13" t="s">
        <v>60</v>
      </c>
      <c r="D162" s="13" t="s">
        <v>60</v>
      </c>
      <c r="E162" s="13" t="s">
        <v>78</v>
      </c>
      <c r="F162" s="13" t="s">
        <v>78</v>
      </c>
      <c r="G162" s="13" t="s">
        <v>1140</v>
      </c>
      <c r="H162" s="13" t="s">
        <v>97</v>
      </c>
      <c r="I162" s="13" t="s">
        <v>1201</v>
      </c>
      <c r="J162" s="12" t="s">
        <v>1250</v>
      </c>
      <c r="K162" s="13" t="s">
        <v>1251</v>
      </c>
      <c r="L162" s="21">
        <v>146000</v>
      </c>
      <c r="M162" s="13"/>
      <c r="N162" s="13"/>
      <c r="O162" s="13"/>
      <c r="P162" s="13"/>
      <c r="Q162" s="13"/>
      <c r="R162" s="13"/>
      <c r="S162" s="13"/>
      <c r="T162" s="13"/>
      <c r="U162" s="21">
        <v>54500</v>
      </c>
      <c r="V162" s="12" t="s">
        <v>1252</v>
      </c>
      <c r="W162" s="21">
        <v>10000</v>
      </c>
      <c r="X162" s="12" t="s">
        <v>1253</v>
      </c>
      <c r="Y162" s="30"/>
      <c r="Z162" s="30">
        <v>12</v>
      </c>
      <c r="AA162" s="13"/>
      <c r="AB162" s="13"/>
      <c r="AC162" s="13"/>
      <c r="AD162" s="13"/>
      <c r="AE162" s="13"/>
      <c r="AF162" s="13"/>
      <c r="AG162" s="22" t="s">
        <v>1254</v>
      </c>
      <c r="AH162" s="13" t="s">
        <v>1255</v>
      </c>
      <c r="AI162" s="13" t="s">
        <v>1255</v>
      </c>
      <c r="AJ162" s="46" t="s">
        <v>97</v>
      </c>
      <c r="AK162" s="13" t="s">
        <v>108</v>
      </c>
      <c r="AL162" s="13" t="s">
        <v>857</v>
      </c>
      <c r="AM162" s="13" t="s">
        <v>57</v>
      </c>
      <c r="AN162" s="13"/>
      <c r="AO162" s="13" t="s">
        <v>333</v>
      </c>
      <c r="AP162" s="13" t="s">
        <v>78</v>
      </c>
      <c r="AQ162" s="13" t="s">
        <v>78</v>
      </c>
      <c r="AR162" s="13"/>
      <c r="AS162" s="13"/>
      <c r="AT162" s="14">
        <f ca="1">IFERROR(VLOOKUP(B162,'[2]2017省级重点项目'!$B$3:$O$206,6,0),"")</f>
        <v>146000</v>
      </c>
      <c r="AU162" s="14">
        <f ca="1" t="shared" si="13"/>
        <v>0</v>
      </c>
      <c r="AV162" s="14">
        <f ca="1">IFERROR(VLOOKUP(B162,'[2]2017省级重点项目'!$B$3:$O$206,7,0),"")</f>
        <v>10000</v>
      </c>
      <c r="AW162" s="14">
        <f ca="1" t="shared" si="14"/>
        <v>0</v>
      </c>
      <c r="AX162" s="14" t="str">
        <f ca="1">IFERROR(VLOOKUP(B162,'[2]2017省级重点项目'!$B$3:$O$206,12,0),"")</f>
        <v>福清市</v>
      </c>
      <c r="AY162" s="14" t="str">
        <f ca="1">IFERROR(VLOOKUP(B162,'[2]2017省级重点项目'!$B$3:$O$206,9,0),"")</f>
        <v>无</v>
      </c>
      <c r="AZ162" s="14">
        <f ca="1">IFERROR(VLOOKUP(B162,'[2]2017省级重点项目'!$B$3:$O$206,10,0),"")</f>
        <v>12</v>
      </c>
    </row>
    <row r="163" s="1" customFormat="1" ht="69" customHeight="1" spans="1:52">
      <c r="A163" s="11">
        <f>IF(AJ163="","",COUNTA($AJ$7:AJ163))</f>
        <v>153</v>
      </c>
      <c r="B163" s="12" t="s">
        <v>1256</v>
      </c>
      <c r="C163" s="13" t="s">
        <v>60</v>
      </c>
      <c r="D163" s="13" t="s">
        <v>60</v>
      </c>
      <c r="E163" s="13" t="s">
        <v>78</v>
      </c>
      <c r="F163" s="13" t="s">
        <v>78</v>
      </c>
      <c r="G163" s="13" t="s">
        <v>1140</v>
      </c>
      <c r="H163" s="13" t="s">
        <v>97</v>
      </c>
      <c r="I163" s="13" t="s">
        <v>1201</v>
      </c>
      <c r="J163" s="12" t="s">
        <v>1257</v>
      </c>
      <c r="K163" s="13" t="s">
        <v>322</v>
      </c>
      <c r="L163" s="21">
        <v>221556</v>
      </c>
      <c r="M163" s="13"/>
      <c r="N163" s="13"/>
      <c r="O163" s="13"/>
      <c r="P163" s="13"/>
      <c r="Q163" s="13"/>
      <c r="R163" s="13"/>
      <c r="S163" s="13"/>
      <c r="T163" s="13"/>
      <c r="U163" s="21">
        <v>77000</v>
      </c>
      <c r="V163" s="12" t="s">
        <v>1258</v>
      </c>
      <c r="W163" s="21">
        <v>20000</v>
      </c>
      <c r="X163" s="12" t="s">
        <v>1259</v>
      </c>
      <c r="Y163" s="30"/>
      <c r="Z163" s="30">
        <v>10</v>
      </c>
      <c r="AA163" s="13"/>
      <c r="AB163" s="13"/>
      <c r="AC163" s="13"/>
      <c r="AD163" s="13"/>
      <c r="AE163" s="13"/>
      <c r="AF163" s="13"/>
      <c r="AG163" s="22" t="s">
        <v>1260</v>
      </c>
      <c r="AH163" s="13" t="s">
        <v>1261</v>
      </c>
      <c r="AI163" s="13" t="s">
        <v>1261</v>
      </c>
      <c r="AJ163" s="46" t="s">
        <v>97</v>
      </c>
      <c r="AK163" s="13" t="s">
        <v>108</v>
      </c>
      <c r="AL163" s="13" t="s">
        <v>857</v>
      </c>
      <c r="AM163" s="13" t="s">
        <v>57</v>
      </c>
      <c r="AN163" s="13"/>
      <c r="AO163" s="13" t="s">
        <v>333</v>
      </c>
      <c r="AP163" s="13" t="s">
        <v>78</v>
      </c>
      <c r="AQ163" s="13" t="s">
        <v>78</v>
      </c>
      <c r="AR163" s="13"/>
      <c r="AS163" s="13"/>
      <c r="AT163" s="14">
        <f ca="1">IFERROR(VLOOKUP(B163,'[2]2017省级重点项目'!$B$3:$O$206,6,0),"")</f>
        <v>216200</v>
      </c>
      <c r="AU163" s="14">
        <f ca="1" t="shared" si="13"/>
        <v>5356</v>
      </c>
      <c r="AV163" s="14">
        <f ca="1">IFERROR(VLOOKUP(B163,'[2]2017省级重点项目'!$B$3:$O$206,7,0),"")</f>
        <v>20000</v>
      </c>
      <c r="AW163" s="14">
        <f ca="1" t="shared" si="14"/>
        <v>0</v>
      </c>
      <c r="AX163" s="14" t="str">
        <f ca="1">IFERROR(VLOOKUP(B163,'[2]2017省级重点项目'!$B$3:$O$206,12,0),"")</f>
        <v>福清市</v>
      </c>
      <c r="AY163" s="14" t="str">
        <f ca="1">IFERROR(VLOOKUP(B163,'[2]2017省级重点项目'!$B$3:$O$206,9,0),"")</f>
        <v>无</v>
      </c>
      <c r="AZ163" s="14">
        <f ca="1">IFERROR(VLOOKUP(B163,'[2]2017省级重点项目'!$B$3:$O$206,10,0),"")</f>
        <v>10</v>
      </c>
    </row>
    <row r="164" s="1" customFormat="1" ht="84" spans="1:52">
      <c r="A164" s="11">
        <f>IF(AJ164="","",COUNTA($AJ$7:AJ164))</f>
        <v>154</v>
      </c>
      <c r="B164" s="12" t="s">
        <v>1262</v>
      </c>
      <c r="C164" s="13" t="s">
        <v>60</v>
      </c>
      <c r="D164" s="13" t="s">
        <v>60</v>
      </c>
      <c r="E164" s="13" t="s">
        <v>78</v>
      </c>
      <c r="F164" s="13" t="s">
        <v>78</v>
      </c>
      <c r="G164" s="13" t="s">
        <v>1140</v>
      </c>
      <c r="H164" s="13" t="s">
        <v>97</v>
      </c>
      <c r="I164" s="13" t="s">
        <v>1201</v>
      </c>
      <c r="J164" s="12" t="s">
        <v>1263</v>
      </c>
      <c r="K164" s="13" t="s">
        <v>1251</v>
      </c>
      <c r="L164" s="21">
        <v>580000</v>
      </c>
      <c r="M164" s="13"/>
      <c r="N164" s="13"/>
      <c r="O164" s="13"/>
      <c r="P164" s="13"/>
      <c r="Q164" s="13"/>
      <c r="R164" s="13"/>
      <c r="S164" s="13"/>
      <c r="T164" s="13"/>
      <c r="U164" s="21">
        <v>400493</v>
      </c>
      <c r="V164" s="12" t="s">
        <v>1264</v>
      </c>
      <c r="W164" s="21">
        <v>20000</v>
      </c>
      <c r="X164" s="12" t="s">
        <v>1265</v>
      </c>
      <c r="Y164" s="30"/>
      <c r="Z164" s="30">
        <v>10</v>
      </c>
      <c r="AA164" s="13"/>
      <c r="AB164" s="13"/>
      <c r="AC164" s="13"/>
      <c r="AD164" s="13"/>
      <c r="AE164" s="13"/>
      <c r="AF164" s="13"/>
      <c r="AG164" s="22" t="s">
        <v>1266</v>
      </c>
      <c r="AH164" s="13" t="s">
        <v>1267</v>
      </c>
      <c r="AI164" s="13" t="s">
        <v>1267</v>
      </c>
      <c r="AJ164" s="46" t="s">
        <v>97</v>
      </c>
      <c r="AK164" s="13" t="s">
        <v>108</v>
      </c>
      <c r="AL164" s="13" t="s">
        <v>857</v>
      </c>
      <c r="AM164" s="13" t="s">
        <v>57</v>
      </c>
      <c r="AN164" s="13"/>
      <c r="AO164" s="13" t="s">
        <v>333</v>
      </c>
      <c r="AP164" s="13" t="s">
        <v>78</v>
      </c>
      <c r="AQ164" s="13" t="s">
        <v>78</v>
      </c>
      <c r="AR164" s="13"/>
      <c r="AS164" s="13"/>
      <c r="AT164" s="14">
        <f ca="1">IFERROR(VLOOKUP(B164,'[2]2017省级重点项目'!$B$3:$O$206,6,0),"")</f>
        <v>580000</v>
      </c>
      <c r="AU164" s="14">
        <f ca="1" t="shared" si="13"/>
        <v>0</v>
      </c>
      <c r="AV164" s="14">
        <f ca="1">IFERROR(VLOOKUP(B164,'[2]2017省级重点项目'!$B$3:$O$206,7,0),"")</f>
        <v>20000</v>
      </c>
      <c r="AW164" s="14">
        <f ca="1" t="shared" si="14"/>
        <v>0</v>
      </c>
      <c r="AX164" s="14" t="str">
        <f ca="1">IFERROR(VLOOKUP(B164,'[2]2017省级重点项目'!$B$3:$O$206,12,0),"")</f>
        <v>福清市</v>
      </c>
      <c r="AY164" s="14" t="str">
        <f ca="1">IFERROR(VLOOKUP(B164,'[2]2017省级重点项目'!$B$3:$O$206,9,0),"")</f>
        <v>无</v>
      </c>
      <c r="AZ164" s="14">
        <f ca="1">IFERROR(VLOOKUP(B164,'[2]2017省级重点项目'!$B$3:$O$206,10,0),"")</f>
        <v>10</v>
      </c>
    </row>
    <row r="165" s="1" customFormat="1" ht="162" customHeight="1" spans="1:52">
      <c r="A165" s="11">
        <f>IF(AJ165="","",COUNTA($AJ$7:AJ165))</f>
        <v>155</v>
      </c>
      <c r="B165" s="12" t="s">
        <v>1268</v>
      </c>
      <c r="C165" s="13" t="s">
        <v>60</v>
      </c>
      <c r="D165" s="13" t="s">
        <v>60</v>
      </c>
      <c r="E165" s="13" t="s">
        <v>78</v>
      </c>
      <c r="F165" s="13" t="s">
        <v>78</v>
      </c>
      <c r="G165" s="13" t="s">
        <v>1140</v>
      </c>
      <c r="H165" s="13" t="s">
        <v>97</v>
      </c>
      <c r="I165" s="13" t="s">
        <v>1269</v>
      </c>
      <c r="J165" s="12" t="s">
        <v>1270</v>
      </c>
      <c r="K165" s="13" t="s">
        <v>1271</v>
      </c>
      <c r="L165" s="21">
        <v>253396</v>
      </c>
      <c r="M165" s="13"/>
      <c r="N165" s="13"/>
      <c r="O165" s="13"/>
      <c r="P165" s="13"/>
      <c r="Q165" s="13"/>
      <c r="R165" s="13"/>
      <c r="S165" s="13"/>
      <c r="T165" s="13"/>
      <c r="U165" s="21">
        <v>161752</v>
      </c>
      <c r="V165" s="12" t="s">
        <v>1272</v>
      </c>
      <c r="W165" s="21">
        <v>58380</v>
      </c>
      <c r="X165" s="12" t="s">
        <v>1273</v>
      </c>
      <c r="Y165" s="30"/>
      <c r="Z165" s="30"/>
      <c r="AA165" s="13"/>
      <c r="AB165" s="13"/>
      <c r="AC165" s="13"/>
      <c r="AD165" s="13"/>
      <c r="AE165" s="13"/>
      <c r="AF165" s="13"/>
      <c r="AG165" s="22" t="s">
        <v>1274</v>
      </c>
      <c r="AH165" s="13" t="s">
        <v>1275</v>
      </c>
      <c r="AI165" s="13" t="s">
        <v>1276</v>
      </c>
      <c r="AJ165" s="46" t="s">
        <v>97</v>
      </c>
      <c r="AK165" s="13" t="s">
        <v>108</v>
      </c>
      <c r="AL165" s="13" t="s">
        <v>857</v>
      </c>
      <c r="AM165" s="13" t="s">
        <v>57</v>
      </c>
      <c r="AN165" s="13"/>
      <c r="AO165" s="13" t="s">
        <v>333</v>
      </c>
      <c r="AP165" s="13" t="s">
        <v>78</v>
      </c>
      <c r="AQ165" s="13" t="s">
        <v>78</v>
      </c>
      <c r="AR165" s="13" t="s">
        <v>78</v>
      </c>
      <c r="AS165" s="13"/>
      <c r="AT165" s="14">
        <f ca="1">IFERROR(VLOOKUP(B165,'[2]2017省级重点项目'!$B$3:$O$206,6,0),"")</f>
        <v>780000</v>
      </c>
      <c r="AU165" s="14">
        <f ca="1" t="shared" si="13"/>
        <v>-526604</v>
      </c>
      <c r="AV165" s="14">
        <f ca="1">IFERROR(VLOOKUP(B165,'[2]2017省级重点项目'!$B$3:$O$206,7,0),"")</f>
        <v>41300</v>
      </c>
      <c r="AW165" s="14">
        <f ca="1" t="shared" si="14"/>
        <v>17080</v>
      </c>
      <c r="AX165" s="14" t="str">
        <f ca="1">IFERROR(VLOOKUP(B165,'[2]2017省级重点项目'!$B$3:$O$206,12,0),"")</f>
        <v>福清市</v>
      </c>
      <c r="AY165" s="14" t="str">
        <f ca="1">IFERROR(VLOOKUP(B165,'[2]2017省级重点项目'!$B$3:$O$206,9,0),"")</f>
        <v>无</v>
      </c>
      <c r="AZ165" s="14" t="str">
        <f ca="1">IFERROR(VLOOKUP(B165,'[2]2017省级重点项目'!$B$3:$O$206,10,0),"")</f>
        <v>无</v>
      </c>
    </row>
    <row r="166" s="1" customFormat="1" ht="96" spans="1:52">
      <c r="A166" s="11">
        <f>IF(AJ166="","",COUNTA($AJ$7:AJ166))</f>
        <v>156</v>
      </c>
      <c r="B166" s="12" t="s">
        <v>1277</v>
      </c>
      <c r="C166" s="13"/>
      <c r="D166" s="13"/>
      <c r="E166" s="13" t="s">
        <v>61</v>
      </c>
      <c r="F166" s="13" t="s">
        <v>61</v>
      </c>
      <c r="G166" s="13" t="s">
        <v>1140</v>
      </c>
      <c r="H166" s="13" t="s">
        <v>97</v>
      </c>
      <c r="I166" s="13" t="s">
        <v>1269</v>
      </c>
      <c r="J166" s="12" t="s">
        <v>1278</v>
      </c>
      <c r="K166" s="13" t="s">
        <v>122</v>
      </c>
      <c r="L166" s="21">
        <v>148302</v>
      </c>
      <c r="M166" s="13"/>
      <c r="N166" s="13">
        <v>148302</v>
      </c>
      <c r="O166" s="13"/>
      <c r="P166" s="13"/>
      <c r="Q166" s="13"/>
      <c r="R166" s="13"/>
      <c r="S166" s="13" t="s">
        <v>1279</v>
      </c>
      <c r="T166" s="13" t="s">
        <v>1280</v>
      </c>
      <c r="U166" s="21">
        <v>59064</v>
      </c>
      <c r="V166" s="12" t="s">
        <v>1281</v>
      </c>
      <c r="W166" s="21">
        <v>50000</v>
      </c>
      <c r="X166" s="12" t="s">
        <v>1282</v>
      </c>
      <c r="Y166" s="30"/>
      <c r="Z166" s="30">
        <v>7</v>
      </c>
      <c r="AA166" s="13">
        <v>700</v>
      </c>
      <c r="AB166" s="13">
        <v>700</v>
      </c>
      <c r="AC166" s="13"/>
      <c r="AD166" s="13"/>
      <c r="AE166" s="13"/>
      <c r="AF166" s="13"/>
      <c r="AG166" s="22" t="s">
        <v>1283</v>
      </c>
      <c r="AH166" s="13" t="s">
        <v>1284</v>
      </c>
      <c r="AI166" s="13" t="s">
        <v>1285</v>
      </c>
      <c r="AJ166" s="46" t="s">
        <v>97</v>
      </c>
      <c r="AK166" s="13" t="s">
        <v>108</v>
      </c>
      <c r="AL166" s="13" t="s">
        <v>857</v>
      </c>
      <c r="AM166" s="13" t="s">
        <v>57</v>
      </c>
      <c r="AN166" s="13"/>
      <c r="AO166" s="13" t="s">
        <v>333</v>
      </c>
      <c r="AP166" s="13" t="s">
        <v>78</v>
      </c>
      <c r="AQ166" s="13" t="s">
        <v>78</v>
      </c>
      <c r="AR166" s="13" t="s">
        <v>78</v>
      </c>
      <c r="AS166" s="13"/>
      <c r="AT166" s="14">
        <f ca="1">IFERROR(VLOOKUP(B166,'[2]2017省级重点项目'!$B$3:$O$206,6,0),"")</f>
        <v>148302</v>
      </c>
      <c r="AU166" s="14">
        <f ca="1" t="shared" si="13"/>
        <v>0</v>
      </c>
      <c r="AV166" s="14">
        <f ca="1">IFERROR(VLOOKUP(B166,'[2]2017省级重点项目'!$B$3:$O$206,7,0),"")</f>
        <v>50000</v>
      </c>
      <c r="AW166" s="14">
        <f ca="1" t="shared" si="14"/>
        <v>0</v>
      </c>
      <c r="AX166" s="14" t="str">
        <f ca="1">IFERROR(VLOOKUP(B166,'[2]2017省级重点项目'!$B$3:$O$206,12,0),"")</f>
        <v>福清市</v>
      </c>
      <c r="AY166" s="14" t="str">
        <f ca="1">IFERROR(VLOOKUP(B166,'[2]2017省级重点项目'!$B$3:$O$206,9,0),"")</f>
        <v>无</v>
      </c>
      <c r="AZ166" s="14">
        <f ca="1">IFERROR(VLOOKUP(B166,'[2]2017省级重点项目'!$B$3:$O$206,10,0),"")</f>
        <v>12</v>
      </c>
    </row>
    <row r="167" s="1" customFormat="1" ht="81" customHeight="1" spans="1:52">
      <c r="A167" s="11">
        <f>IF(AJ167="","",COUNTA($AJ$7:AJ167))</f>
        <v>157</v>
      </c>
      <c r="B167" s="12" t="s">
        <v>1286</v>
      </c>
      <c r="C167" s="13" t="s">
        <v>60</v>
      </c>
      <c r="D167" s="13" t="s">
        <v>60</v>
      </c>
      <c r="E167" s="13" t="s">
        <v>78</v>
      </c>
      <c r="F167" s="13" t="s">
        <v>78</v>
      </c>
      <c r="G167" s="13" t="s">
        <v>1140</v>
      </c>
      <c r="H167" s="13" t="s">
        <v>97</v>
      </c>
      <c r="I167" s="13" t="s">
        <v>1287</v>
      </c>
      <c r="J167" s="12" t="s">
        <v>1288</v>
      </c>
      <c r="K167" s="13" t="s">
        <v>133</v>
      </c>
      <c r="L167" s="21">
        <v>35087</v>
      </c>
      <c r="M167" s="13"/>
      <c r="N167" s="13">
        <v>35000</v>
      </c>
      <c r="O167" s="13"/>
      <c r="P167" s="13"/>
      <c r="Q167" s="13"/>
      <c r="R167" s="13"/>
      <c r="S167" s="13"/>
      <c r="T167" s="13"/>
      <c r="U167" s="21">
        <v>22511</v>
      </c>
      <c r="V167" s="12" t="s">
        <v>1289</v>
      </c>
      <c r="W167" s="21">
        <v>10000</v>
      </c>
      <c r="X167" s="12" t="s">
        <v>1290</v>
      </c>
      <c r="Y167" s="30"/>
      <c r="Z167" s="30">
        <v>5</v>
      </c>
      <c r="AA167" s="13" t="s">
        <v>1291</v>
      </c>
      <c r="AB167" s="13" t="s">
        <v>1291</v>
      </c>
      <c r="AC167" s="13"/>
      <c r="AD167" s="13"/>
      <c r="AE167" s="13"/>
      <c r="AF167" s="13"/>
      <c r="AG167" s="22" t="s">
        <v>1292</v>
      </c>
      <c r="AH167" s="13" t="s">
        <v>1293</v>
      </c>
      <c r="AI167" s="13"/>
      <c r="AJ167" s="46" t="s">
        <v>97</v>
      </c>
      <c r="AK167" s="13" t="s">
        <v>108</v>
      </c>
      <c r="AL167" s="13" t="s">
        <v>857</v>
      </c>
      <c r="AM167" s="13" t="s">
        <v>57</v>
      </c>
      <c r="AN167" s="13"/>
      <c r="AO167" s="13" t="s">
        <v>333</v>
      </c>
      <c r="AP167" s="13" t="s">
        <v>78</v>
      </c>
      <c r="AQ167" s="13" t="s">
        <v>78</v>
      </c>
      <c r="AR167" s="13"/>
      <c r="AS167" s="13"/>
      <c r="AT167" s="14">
        <f ca="1">IFERROR(VLOOKUP(B167,'[2]2017省级重点项目'!$B$3:$O$206,6,0),"")</f>
        <v>35087</v>
      </c>
      <c r="AU167" s="14">
        <f ca="1" t="shared" si="13"/>
        <v>0</v>
      </c>
      <c r="AV167" s="14">
        <f ca="1">IFERROR(VLOOKUP(B167,'[2]2017省级重点项目'!$B$3:$O$206,7,0),"")</f>
        <v>7982</v>
      </c>
      <c r="AW167" s="14">
        <f ca="1" t="shared" si="14"/>
        <v>2018</v>
      </c>
      <c r="AX167" s="14" t="str">
        <f ca="1">IFERROR(VLOOKUP(B167,'[2]2017省级重点项目'!$B$3:$O$206,12,0),"")</f>
        <v>福清市</v>
      </c>
      <c r="AY167" s="14" t="str">
        <f ca="1">IFERROR(VLOOKUP(B167,'[2]2017省级重点项目'!$B$3:$O$206,9,0),"")</f>
        <v>无</v>
      </c>
      <c r="AZ167" s="14" t="str">
        <f ca="1">IFERROR(VLOOKUP(B167,'[2]2017省级重点项目'!$B$3:$O$206,10,0),"")</f>
        <v>无</v>
      </c>
    </row>
    <row r="168" s="1" customFormat="1" ht="96" spans="1:52">
      <c r="A168" s="11">
        <f>IF(AJ168="","",COUNTA($AJ$7:AJ168))</f>
        <v>158</v>
      </c>
      <c r="B168" s="12" t="s">
        <v>1294</v>
      </c>
      <c r="C168" s="13" t="s">
        <v>117</v>
      </c>
      <c r="D168" s="13" t="s">
        <v>117</v>
      </c>
      <c r="E168" s="13" t="s">
        <v>78</v>
      </c>
      <c r="F168" s="13" t="s">
        <v>78</v>
      </c>
      <c r="G168" s="13" t="s">
        <v>1140</v>
      </c>
      <c r="H168" s="13" t="s">
        <v>97</v>
      </c>
      <c r="I168" s="13" t="s">
        <v>1295</v>
      </c>
      <c r="J168" s="12" t="s">
        <v>1296</v>
      </c>
      <c r="K168" s="13" t="s">
        <v>65</v>
      </c>
      <c r="L168" s="21">
        <v>695919</v>
      </c>
      <c r="M168" s="13"/>
      <c r="N168" s="13"/>
      <c r="O168" s="13"/>
      <c r="P168" s="13"/>
      <c r="Q168" s="13"/>
      <c r="R168" s="13"/>
      <c r="S168" s="13"/>
      <c r="T168" s="13" t="s">
        <v>61</v>
      </c>
      <c r="U168" s="21">
        <v>118800</v>
      </c>
      <c r="V168" s="12" t="s">
        <v>1297</v>
      </c>
      <c r="W168" s="21">
        <v>70000</v>
      </c>
      <c r="X168" s="12" t="s">
        <v>1298</v>
      </c>
      <c r="Y168" s="30"/>
      <c r="Z168" s="30">
        <v>9</v>
      </c>
      <c r="AA168" s="13">
        <v>245</v>
      </c>
      <c r="AB168" s="13"/>
      <c r="AC168" s="13"/>
      <c r="AD168" s="13"/>
      <c r="AE168" s="13"/>
      <c r="AF168" s="13"/>
      <c r="AG168" s="22" t="s">
        <v>1299</v>
      </c>
      <c r="AH168" s="13" t="s">
        <v>1300</v>
      </c>
      <c r="AI168" s="13" t="s">
        <v>1300</v>
      </c>
      <c r="AJ168" s="46" t="s">
        <v>97</v>
      </c>
      <c r="AK168" s="13" t="s">
        <v>108</v>
      </c>
      <c r="AL168" s="13" t="s">
        <v>857</v>
      </c>
      <c r="AM168" s="13" t="s">
        <v>57</v>
      </c>
      <c r="AN168" s="13"/>
      <c r="AO168" s="13" t="s">
        <v>333</v>
      </c>
      <c r="AP168" s="13" t="s">
        <v>78</v>
      </c>
      <c r="AQ168" s="13"/>
      <c r="AR168" s="13"/>
      <c r="AS168" s="13"/>
      <c r="AT168" s="14" t="str">
        <f ca="1">IFERROR(VLOOKUP(B168,'[2]2017省级重点项目'!$B$3:$O$206,6,0),"")</f>
        <v/>
      </c>
      <c r="AU168" s="14" t="str">
        <f ca="1" t="shared" si="13"/>
        <v/>
      </c>
      <c r="AV168" s="14" t="str">
        <f ca="1">IFERROR(VLOOKUP(B168,'[2]2017省级重点项目'!$B$3:$O$206,7,0),"")</f>
        <v/>
      </c>
      <c r="AW168" s="14" t="str">
        <f ca="1" t="shared" si="14"/>
        <v/>
      </c>
      <c r="AX168" s="14" t="str">
        <f ca="1">IFERROR(VLOOKUP(B168,'[2]2017省级重点项目'!$B$3:$O$206,12,0),"")</f>
        <v/>
      </c>
      <c r="AY168" s="14" t="str">
        <f ca="1">IFERROR(VLOOKUP(B168,'[2]2017省级重点项目'!$B$3:$O$206,9,0),"")</f>
        <v/>
      </c>
      <c r="AZ168" s="14" t="str">
        <f ca="1">IFERROR(VLOOKUP(B168,'[2]2017省级重点项目'!$B$3:$O$206,10,0),"")</f>
        <v/>
      </c>
    </row>
    <row r="169" s="1" customFormat="1" ht="132" spans="1:52">
      <c r="A169" s="11">
        <f>IF(AJ169="","",COUNTA($AJ$7:AJ169))</f>
        <v>159</v>
      </c>
      <c r="B169" s="12" t="s">
        <v>1301</v>
      </c>
      <c r="C169" s="13" t="s">
        <v>60</v>
      </c>
      <c r="D169" s="13" t="s">
        <v>60</v>
      </c>
      <c r="E169" s="13" t="s">
        <v>78</v>
      </c>
      <c r="F169" s="13" t="s">
        <v>78</v>
      </c>
      <c r="G169" s="13" t="s">
        <v>1140</v>
      </c>
      <c r="H169" s="13" t="s">
        <v>97</v>
      </c>
      <c r="I169" s="13" t="s">
        <v>110</v>
      </c>
      <c r="J169" s="12" t="s">
        <v>1302</v>
      </c>
      <c r="K169" s="13" t="s">
        <v>825</v>
      </c>
      <c r="L169" s="21">
        <v>11230</v>
      </c>
      <c r="M169" s="13"/>
      <c r="N169" s="13"/>
      <c r="O169" s="13"/>
      <c r="P169" s="13"/>
      <c r="Q169" s="13"/>
      <c r="R169" s="13"/>
      <c r="S169" s="13"/>
      <c r="T169" s="13"/>
      <c r="U169" s="21">
        <v>1500</v>
      </c>
      <c r="V169" s="12" t="s">
        <v>1303</v>
      </c>
      <c r="W169" s="21">
        <v>9000</v>
      </c>
      <c r="X169" s="12" t="s">
        <v>1304</v>
      </c>
      <c r="Y169" s="30"/>
      <c r="Z169" s="30"/>
      <c r="AA169" s="13"/>
      <c r="AB169" s="13"/>
      <c r="AC169" s="13"/>
      <c r="AD169" s="13"/>
      <c r="AE169" s="13"/>
      <c r="AF169" s="13"/>
      <c r="AG169" s="22" t="s">
        <v>114</v>
      </c>
      <c r="AH169" s="13" t="s">
        <v>1305</v>
      </c>
      <c r="AI169" s="13" t="s">
        <v>1305</v>
      </c>
      <c r="AJ169" s="46" t="s">
        <v>97</v>
      </c>
      <c r="AK169" s="13" t="s">
        <v>108</v>
      </c>
      <c r="AL169" s="13" t="s">
        <v>857</v>
      </c>
      <c r="AM169" s="13" t="s">
        <v>57</v>
      </c>
      <c r="AN169" s="13"/>
      <c r="AO169" s="13" t="s">
        <v>333</v>
      </c>
      <c r="AP169" s="13"/>
      <c r="AQ169" s="13"/>
      <c r="AR169" s="13"/>
      <c r="AS169" s="13"/>
      <c r="AT169" s="14" t="str">
        <f ca="1">IFERROR(VLOOKUP(B169,'[2]2017省级重点项目'!$B$3:$O$206,6,0),"")</f>
        <v/>
      </c>
      <c r="AU169" s="14" t="str">
        <f ca="1" t="shared" si="13"/>
        <v/>
      </c>
      <c r="AV169" s="14" t="str">
        <f ca="1">IFERROR(VLOOKUP(B169,'[2]2017省级重点项目'!$B$3:$O$206,7,0),"")</f>
        <v/>
      </c>
      <c r="AW169" s="14" t="str">
        <f ca="1" t="shared" si="14"/>
        <v/>
      </c>
      <c r="AX169" s="14" t="str">
        <f ca="1">IFERROR(VLOOKUP(B169,'[2]2017省级重点项目'!$B$3:$O$206,12,0),"")</f>
        <v/>
      </c>
      <c r="AY169" s="14" t="str">
        <f ca="1">IFERROR(VLOOKUP(B169,'[2]2017省级重点项目'!$B$3:$O$206,9,0),"")</f>
        <v/>
      </c>
      <c r="AZ169" s="14" t="str">
        <f ca="1">IFERROR(VLOOKUP(B169,'[2]2017省级重点项目'!$B$3:$O$206,10,0),"")</f>
        <v/>
      </c>
    </row>
    <row r="170" s="1" customFormat="1" ht="78" customHeight="1" spans="1:52">
      <c r="A170" s="11">
        <f>IF(AJ170="","",COUNTA($AJ$7:AJ170))</f>
        <v>160</v>
      </c>
      <c r="B170" s="12" t="s">
        <v>1306</v>
      </c>
      <c r="C170" s="13" t="s">
        <v>60</v>
      </c>
      <c r="D170" s="13" t="s">
        <v>60</v>
      </c>
      <c r="E170" s="13" t="s">
        <v>78</v>
      </c>
      <c r="F170" s="13" t="s">
        <v>78</v>
      </c>
      <c r="G170" s="13" t="s">
        <v>1140</v>
      </c>
      <c r="H170" s="13" t="s">
        <v>97</v>
      </c>
      <c r="I170" s="13" t="s">
        <v>1307</v>
      </c>
      <c r="J170" s="12" t="s">
        <v>1308</v>
      </c>
      <c r="K170" s="13" t="s">
        <v>133</v>
      </c>
      <c r="L170" s="21">
        <v>35000</v>
      </c>
      <c r="M170" s="13"/>
      <c r="N170" s="13">
        <v>35000</v>
      </c>
      <c r="O170" s="13"/>
      <c r="P170" s="13"/>
      <c r="Q170" s="13"/>
      <c r="R170" s="13"/>
      <c r="S170" s="13"/>
      <c r="T170" s="13"/>
      <c r="U170" s="21">
        <v>6000</v>
      </c>
      <c r="V170" s="12" t="s">
        <v>1309</v>
      </c>
      <c r="W170" s="21">
        <v>10000</v>
      </c>
      <c r="X170" s="12" t="s">
        <v>1310</v>
      </c>
      <c r="Y170" s="30"/>
      <c r="Z170" s="30">
        <v>12</v>
      </c>
      <c r="AA170" s="13" t="s">
        <v>1311</v>
      </c>
      <c r="AB170" s="13" t="s">
        <v>1311</v>
      </c>
      <c r="AC170" s="13"/>
      <c r="AD170" s="13"/>
      <c r="AE170" s="13"/>
      <c r="AF170" s="13"/>
      <c r="AG170" s="22" t="s">
        <v>1312</v>
      </c>
      <c r="AH170" s="13" t="s">
        <v>1313</v>
      </c>
      <c r="AI170" s="13"/>
      <c r="AJ170" s="46" t="s">
        <v>97</v>
      </c>
      <c r="AK170" s="13" t="s">
        <v>108</v>
      </c>
      <c r="AL170" s="13" t="s">
        <v>857</v>
      </c>
      <c r="AM170" s="13" t="s">
        <v>57</v>
      </c>
      <c r="AN170" s="13"/>
      <c r="AO170" s="13" t="s">
        <v>1150</v>
      </c>
      <c r="AP170" s="13"/>
      <c r="AQ170" s="13"/>
      <c r="AR170" s="13"/>
      <c r="AS170" s="13"/>
      <c r="AT170" s="14" t="str">
        <f ca="1">IFERROR(VLOOKUP(B170,'[2]2017省级重点项目'!$B$3:$O$206,6,0),"")</f>
        <v/>
      </c>
      <c r="AU170" s="14" t="str">
        <f ca="1" t="shared" si="13"/>
        <v/>
      </c>
      <c r="AV170" s="14" t="str">
        <f ca="1">IFERROR(VLOOKUP(B170,'[2]2017省级重点项目'!$B$3:$O$206,7,0),"")</f>
        <v/>
      </c>
      <c r="AW170" s="14" t="str">
        <f ca="1" t="shared" si="14"/>
        <v/>
      </c>
      <c r="AX170" s="14" t="str">
        <f ca="1">IFERROR(VLOOKUP(B170,'[2]2017省级重点项目'!$B$3:$O$206,12,0),"")</f>
        <v/>
      </c>
      <c r="AY170" s="14" t="str">
        <f ca="1">IFERROR(VLOOKUP(B170,'[2]2017省级重点项目'!$B$3:$O$206,9,0),"")</f>
        <v/>
      </c>
      <c r="AZ170" s="14" t="str">
        <f ca="1">IFERROR(VLOOKUP(B170,'[2]2017省级重点项目'!$B$3:$O$206,10,0),"")</f>
        <v/>
      </c>
    </row>
    <row r="171" s="1" customFormat="1" ht="63" customHeight="1" spans="1:52">
      <c r="A171" s="11">
        <f>IF(AJ171="","",COUNTA($AJ$7:AJ171))</f>
        <v>161</v>
      </c>
      <c r="B171" s="12" t="s">
        <v>1314</v>
      </c>
      <c r="C171" s="13"/>
      <c r="D171" s="13"/>
      <c r="E171" s="13" t="s">
        <v>61</v>
      </c>
      <c r="F171" s="13" t="s">
        <v>61</v>
      </c>
      <c r="G171" s="13" t="s">
        <v>1140</v>
      </c>
      <c r="H171" s="13" t="s">
        <v>97</v>
      </c>
      <c r="I171" s="13" t="s">
        <v>1307</v>
      </c>
      <c r="J171" s="12" t="s">
        <v>1315</v>
      </c>
      <c r="K171" s="13" t="s">
        <v>82</v>
      </c>
      <c r="L171" s="21">
        <v>13500</v>
      </c>
      <c r="M171" s="13"/>
      <c r="N171" s="13">
        <v>13500</v>
      </c>
      <c r="O171" s="13"/>
      <c r="P171" s="13"/>
      <c r="Q171" s="13"/>
      <c r="R171" s="13"/>
      <c r="S171" s="13"/>
      <c r="T171" s="13"/>
      <c r="U171" s="21">
        <v>6000</v>
      </c>
      <c r="V171" s="12" t="s">
        <v>1316</v>
      </c>
      <c r="W171" s="21">
        <v>5000</v>
      </c>
      <c r="X171" s="12" t="s">
        <v>1317</v>
      </c>
      <c r="Y171" s="30"/>
      <c r="Z171" s="30"/>
      <c r="AA171" s="13" t="s">
        <v>1318</v>
      </c>
      <c r="AB171" s="13" t="s">
        <v>1318</v>
      </c>
      <c r="AC171" s="13"/>
      <c r="AD171" s="13"/>
      <c r="AE171" s="13"/>
      <c r="AF171" s="13"/>
      <c r="AG171" s="22" t="s">
        <v>1319</v>
      </c>
      <c r="AH171" s="13" t="s">
        <v>1320</v>
      </c>
      <c r="AI171" s="13"/>
      <c r="AJ171" s="46" t="s">
        <v>97</v>
      </c>
      <c r="AK171" s="13" t="s">
        <v>108</v>
      </c>
      <c r="AL171" s="13" t="s">
        <v>857</v>
      </c>
      <c r="AM171" s="13" t="s">
        <v>57</v>
      </c>
      <c r="AN171" s="13"/>
      <c r="AO171" s="13" t="s">
        <v>333</v>
      </c>
      <c r="AP171" s="13"/>
      <c r="AQ171" s="13"/>
      <c r="AR171" s="13"/>
      <c r="AS171" s="13"/>
      <c r="AT171" s="14" t="str">
        <f ca="1">IFERROR(VLOOKUP(B171,'[2]2017省级重点项目'!$B$3:$O$206,6,0),"")</f>
        <v/>
      </c>
      <c r="AU171" s="14" t="str">
        <f ca="1" t="shared" si="13"/>
        <v/>
      </c>
      <c r="AV171" s="14" t="str">
        <f ca="1">IFERROR(VLOOKUP(B171,'[2]2017省级重点项目'!$B$3:$O$206,7,0),"")</f>
        <v/>
      </c>
      <c r="AW171" s="14" t="str">
        <f ca="1" t="shared" si="14"/>
        <v/>
      </c>
      <c r="AX171" s="14" t="str">
        <f ca="1">IFERROR(VLOOKUP(B171,'[2]2017省级重点项目'!$B$3:$O$206,12,0),"")</f>
        <v/>
      </c>
      <c r="AY171" s="14" t="str">
        <f ca="1">IFERROR(VLOOKUP(B171,'[2]2017省级重点项目'!$B$3:$O$206,9,0),"")</f>
        <v/>
      </c>
      <c r="AZ171" s="14" t="str">
        <f ca="1">IFERROR(VLOOKUP(B171,'[2]2017省级重点项目'!$B$3:$O$206,10,0),"")</f>
        <v/>
      </c>
    </row>
    <row r="172" s="1" customFormat="1" ht="88" customHeight="1" spans="1:52">
      <c r="A172" s="11">
        <f>IF(AJ172="","",COUNTA($AJ$7:AJ172))</f>
        <v>162</v>
      </c>
      <c r="B172" s="12" t="s">
        <v>1321</v>
      </c>
      <c r="C172" s="13"/>
      <c r="D172" s="13"/>
      <c r="E172" s="13" t="s">
        <v>61</v>
      </c>
      <c r="F172" s="13" t="s">
        <v>61</v>
      </c>
      <c r="G172" s="13" t="s">
        <v>1140</v>
      </c>
      <c r="H172" s="13" t="s">
        <v>97</v>
      </c>
      <c r="I172" s="13" t="s">
        <v>110</v>
      </c>
      <c r="J172" s="12" t="s">
        <v>1322</v>
      </c>
      <c r="K172" s="13" t="s">
        <v>122</v>
      </c>
      <c r="L172" s="21">
        <v>10536</v>
      </c>
      <c r="M172" s="13"/>
      <c r="N172" s="13">
        <v>10536</v>
      </c>
      <c r="O172" s="13"/>
      <c r="P172" s="13">
        <v>10536</v>
      </c>
      <c r="Q172" s="13"/>
      <c r="R172" s="13"/>
      <c r="S172" s="13" t="s">
        <v>1323</v>
      </c>
      <c r="T172" s="13" t="s">
        <v>35</v>
      </c>
      <c r="U172" s="21">
        <v>4160</v>
      </c>
      <c r="V172" s="12" t="s">
        <v>1324</v>
      </c>
      <c r="W172" s="21">
        <v>5000</v>
      </c>
      <c r="X172" s="12" t="s">
        <v>1325</v>
      </c>
      <c r="Y172" s="30"/>
      <c r="Z172" s="30">
        <v>5</v>
      </c>
      <c r="AA172" s="13"/>
      <c r="AB172" s="13"/>
      <c r="AC172" s="13"/>
      <c r="AD172" s="13"/>
      <c r="AE172" s="13"/>
      <c r="AF172" s="13"/>
      <c r="AG172" s="22" t="s">
        <v>1326</v>
      </c>
      <c r="AH172" s="13" t="s">
        <v>1327</v>
      </c>
      <c r="AI172" s="13" t="s">
        <v>1328</v>
      </c>
      <c r="AJ172" s="46" t="s">
        <v>97</v>
      </c>
      <c r="AK172" s="13" t="s">
        <v>108</v>
      </c>
      <c r="AL172" s="13" t="s">
        <v>857</v>
      </c>
      <c r="AM172" s="13" t="s">
        <v>57</v>
      </c>
      <c r="AN172" s="13"/>
      <c r="AO172" s="13" t="s">
        <v>1150</v>
      </c>
      <c r="AP172" s="13" t="s">
        <v>78</v>
      </c>
      <c r="AQ172" s="13"/>
      <c r="AR172" s="13"/>
      <c r="AS172" s="13"/>
      <c r="AT172" s="14" t="str">
        <f ca="1">IFERROR(VLOOKUP(B172,'[2]2017省级重点项目'!$B$3:$O$206,6,0),"")</f>
        <v/>
      </c>
      <c r="AU172" s="14" t="str">
        <f ca="1" t="shared" si="13"/>
        <v/>
      </c>
      <c r="AV172" s="14" t="str">
        <f ca="1">IFERROR(VLOOKUP(B172,'[2]2017省级重点项目'!$B$3:$O$206,7,0),"")</f>
        <v/>
      </c>
      <c r="AW172" s="14" t="str">
        <f ca="1" t="shared" si="14"/>
        <v/>
      </c>
      <c r="AX172" s="14" t="str">
        <f ca="1">IFERROR(VLOOKUP(B172,'[2]2017省级重点项目'!$B$3:$O$206,12,0),"")</f>
        <v/>
      </c>
      <c r="AY172" s="14" t="str">
        <f ca="1">IFERROR(VLOOKUP(B172,'[2]2017省级重点项目'!$B$3:$O$206,9,0),"")</f>
        <v/>
      </c>
      <c r="AZ172" s="14" t="str">
        <f ca="1">IFERROR(VLOOKUP(B172,'[2]2017省级重点项目'!$B$3:$O$206,10,0),"")</f>
        <v/>
      </c>
    </row>
    <row r="173" s="1" customFormat="1" ht="60" customHeight="1" spans="1:52">
      <c r="A173" s="11">
        <f>IF(AJ173="","",COUNTA($AJ$7:AJ173))</f>
        <v>163</v>
      </c>
      <c r="B173" s="12" t="s">
        <v>1329</v>
      </c>
      <c r="C173" s="13" t="s">
        <v>117</v>
      </c>
      <c r="D173" s="13" t="s">
        <v>117</v>
      </c>
      <c r="E173" s="13" t="s">
        <v>78</v>
      </c>
      <c r="F173" s="13" t="s">
        <v>78</v>
      </c>
      <c r="G173" s="13" t="s">
        <v>1140</v>
      </c>
      <c r="H173" s="13" t="s">
        <v>97</v>
      </c>
      <c r="I173" s="13" t="s">
        <v>1231</v>
      </c>
      <c r="J173" s="12" t="s">
        <v>1330</v>
      </c>
      <c r="K173" s="13" t="s">
        <v>100</v>
      </c>
      <c r="L173" s="21">
        <v>20000</v>
      </c>
      <c r="M173" s="13"/>
      <c r="N173" s="13"/>
      <c r="O173" s="13"/>
      <c r="P173" s="13"/>
      <c r="Q173" s="13"/>
      <c r="R173" s="13"/>
      <c r="S173" s="13"/>
      <c r="T173" s="13" t="s">
        <v>61</v>
      </c>
      <c r="U173" s="21">
        <v>15000</v>
      </c>
      <c r="V173" s="12" t="s">
        <v>1331</v>
      </c>
      <c r="W173" s="21">
        <v>5000</v>
      </c>
      <c r="X173" s="12" t="s">
        <v>1332</v>
      </c>
      <c r="Y173" s="30"/>
      <c r="Z173" s="30">
        <v>5</v>
      </c>
      <c r="AA173" s="13">
        <v>25</v>
      </c>
      <c r="AB173" s="13"/>
      <c r="AC173" s="13"/>
      <c r="AD173" s="13"/>
      <c r="AE173" s="13"/>
      <c r="AF173" s="13"/>
      <c r="AG173" s="22" t="s">
        <v>1333</v>
      </c>
      <c r="AH173" s="13" t="s">
        <v>1334</v>
      </c>
      <c r="AI173" s="13" t="s">
        <v>1334</v>
      </c>
      <c r="AJ173" s="46" t="s">
        <v>97</v>
      </c>
      <c r="AK173" s="13" t="s">
        <v>108</v>
      </c>
      <c r="AL173" s="13" t="s">
        <v>857</v>
      </c>
      <c r="AM173" s="13" t="s">
        <v>57</v>
      </c>
      <c r="AN173" s="13"/>
      <c r="AO173" s="13" t="s">
        <v>333</v>
      </c>
      <c r="AP173" s="13" t="s">
        <v>78</v>
      </c>
      <c r="AQ173" s="13"/>
      <c r="AR173" s="13"/>
      <c r="AS173" s="13"/>
      <c r="AT173" s="14" t="str">
        <f ca="1">IFERROR(VLOOKUP(B173,'[2]2017省级重点项目'!$B$3:$O$206,6,0),"")</f>
        <v/>
      </c>
      <c r="AU173" s="14" t="str">
        <f ca="1" t="shared" si="13"/>
        <v/>
      </c>
      <c r="AV173" s="14" t="str">
        <f ca="1">IFERROR(VLOOKUP(B173,'[2]2017省级重点项目'!$B$3:$O$206,7,0),"")</f>
        <v/>
      </c>
      <c r="AW173" s="14" t="str">
        <f ca="1" t="shared" si="14"/>
        <v/>
      </c>
      <c r="AX173" s="14" t="str">
        <f ca="1">IFERROR(VLOOKUP(B173,'[2]2017省级重点项目'!$B$3:$O$206,12,0),"")</f>
        <v/>
      </c>
      <c r="AY173" s="14" t="str">
        <f ca="1">IFERROR(VLOOKUP(B173,'[2]2017省级重点项目'!$B$3:$O$206,9,0),"")</f>
        <v/>
      </c>
      <c r="AZ173" s="14" t="str">
        <f ca="1">IFERROR(VLOOKUP(B173,'[2]2017省级重点项目'!$B$3:$O$206,10,0),"")</f>
        <v/>
      </c>
    </row>
    <row r="174" s="1" customFormat="1" ht="59" customHeight="1" spans="1:52">
      <c r="A174" s="11">
        <f>IF(AJ174="","",COUNTA($AJ$7:AJ174))</f>
        <v>164</v>
      </c>
      <c r="B174" s="12" t="s">
        <v>1335</v>
      </c>
      <c r="C174" s="13"/>
      <c r="D174" s="13"/>
      <c r="E174" s="13" t="s">
        <v>61</v>
      </c>
      <c r="F174" s="13" t="s">
        <v>61</v>
      </c>
      <c r="G174" s="13" t="s">
        <v>1140</v>
      </c>
      <c r="H174" s="13" t="s">
        <v>97</v>
      </c>
      <c r="I174" s="13" t="s">
        <v>1210</v>
      </c>
      <c r="J174" s="12" t="s">
        <v>1336</v>
      </c>
      <c r="K174" s="13" t="s">
        <v>422</v>
      </c>
      <c r="L174" s="21">
        <v>20000</v>
      </c>
      <c r="M174" s="13"/>
      <c r="N174" s="13"/>
      <c r="O174" s="13"/>
      <c r="P174" s="13"/>
      <c r="Q174" s="13"/>
      <c r="R174" s="13"/>
      <c r="S174" s="13"/>
      <c r="T174" s="13" t="s">
        <v>61</v>
      </c>
      <c r="U174" s="21">
        <v>16000</v>
      </c>
      <c r="V174" s="12" t="s">
        <v>1337</v>
      </c>
      <c r="W174" s="21">
        <v>4000</v>
      </c>
      <c r="X174" s="12" t="s">
        <v>1338</v>
      </c>
      <c r="Y174" s="30"/>
      <c r="Z174" s="30">
        <v>12</v>
      </c>
      <c r="AA174" s="13">
        <v>100</v>
      </c>
      <c r="AB174" s="13"/>
      <c r="AC174" s="13"/>
      <c r="AD174" s="13"/>
      <c r="AE174" s="13"/>
      <c r="AF174" s="13"/>
      <c r="AG174" s="22" t="s">
        <v>1339</v>
      </c>
      <c r="AH174" s="13"/>
      <c r="AI174" s="13" t="s">
        <v>1340</v>
      </c>
      <c r="AJ174" s="46" t="s">
        <v>97</v>
      </c>
      <c r="AK174" s="13" t="s">
        <v>108</v>
      </c>
      <c r="AL174" s="13" t="s">
        <v>857</v>
      </c>
      <c r="AM174" s="13" t="s">
        <v>57</v>
      </c>
      <c r="AN174" s="13"/>
      <c r="AO174" s="13" t="s">
        <v>333</v>
      </c>
      <c r="AP174" s="13" t="s">
        <v>78</v>
      </c>
      <c r="AQ174" s="13"/>
      <c r="AR174" s="13"/>
      <c r="AS174" s="13"/>
      <c r="AT174" s="14" t="str">
        <f ca="1">IFERROR(VLOOKUP(B174,'[2]2017省级重点项目'!$B$3:$O$206,6,0),"")</f>
        <v/>
      </c>
      <c r="AU174" s="14" t="str">
        <f ca="1" t="shared" si="13"/>
        <v/>
      </c>
      <c r="AV174" s="14" t="str">
        <f ca="1">IFERROR(VLOOKUP(B174,'[2]2017省级重点项目'!$B$3:$O$206,7,0),"")</f>
        <v/>
      </c>
      <c r="AW174" s="14" t="str">
        <f ca="1" t="shared" si="14"/>
        <v/>
      </c>
      <c r="AX174" s="14" t="str">
        <f ca="1">IFERROR(VLOOKUP(B174,'[2]2017省级重点项目'!$B$3:$O$206,12,0),"")</f>
        <v/>
      </c>
      <c r="AY174" s="14" t="str">
        <f ca="1">IFERROR(VLOOKUP(B174,'[2]2017省级重点项目'!$B$3:$O$206,9,0),"")</f>
        <v/>
      </c>
      <c r="AZ174" s="14" t="str">
        <f ca="1">IFERROR(VLOOKUP(B174,'[2]2017省级重点项目'!$B$3:$O$206,10,0),"")</f>
        <v/>
      </c>
    </row>
    <row r="175" s="1" customFormat="1" ht="67" customHeight="1" spans="1:52">
      <c r="A175" s="11">
        <f>IF(AJ175="","",COUNTA($AJ$7:AJ175))</f>
        <v>165</v>
      </c>
      <c r="B175" s="12" t="s">
        <v>1341</v>
      </c>
      <c r="C175" s="13" t="s">
        <v>60</v>
      </c>
      <c r="D175" s="13" t="s">
        <v>60</v>
      </c>
      <c r="E175" s="13" t="s">
        <v>78</v>
      </c>
      <c r="F175" s="13" t="s">
        <v>78</v>
      </c>
      <c r="G175" s="13" t="s">
        <v>1140</v>
      </c>
      <c r="H175" s="13" t="s">
        <v>97</v>
      </c>
      <c r="I175" s="13" t="s">
        <v>1224</v>
      </c>
      <c r="J175" s="12" t="s">
        <v>1342</v>
      </c>
      <c r="K175" s="13" t="s">
        <v>133</v>
      </c>
      <c r="L175" s="21">
        <v>45000</v>
      </c>
      <c r="M175" s="13"/>
      <c r="N175" s="13"/>
      <c r="O175" s="13"/>
      <c r="P175" s="13"/>
      <c r="Q175" s="13"/>
      <c r="R175" s="13"/>
      <c r="S175" s="13"/>
      <c r="T175" s="13"/>
      <c r="U175" s="32">
        <v>12000</v>
      </c>
      <c r="V175" s="83" t="s">
        <v>1343</v>
      </c>
      <c r="W175" s="21">
        <v>10000</v>
      </c>
      <c r="X175" s="12" t="s">
        <v>1344</v>
      </c>
      <c r="Y175" s="30"/>
      <c r="Z175" s="30">
        <v>12</v>
      </c>
      <c r="AA175" s="13"/>
      <c r="AB175" s="13"/>
      <c r="AC175" s="13"/>
      <c r="AD175" s="13"/>
      <c r="AE175" s="13"/>
      <c r="AF175" s="13"/>
      <c r="AG175" s="22" t="s">
        <v>1345</v>
      </c>
      <c r="AH175" s="13" t="s">
        <v>1346</v>
      </c>
      <c r="AI175" s="13" t="s">
        <v>1346</v>
      </c>
      <c r="AJ175" s="46" t="s">
        <v>97</v>
      </c>
      <c r="AK175" s="13" t="s">
        <v>108</v>
      </c>
      <c r="AL175" s="13" t="s">
        <v>857</v>
      </c>
      <c r="AM175" s="13" t="s">
        <v>57</v>
      </c>
      <c r="AN175" s="13"/>
      <c r="AO175" s="13" t="s">
        <v>333</v>
      </c>
      <c r="AP175" s="13"/>
      <c r="AQ175" s="13" t="s">
        <v>78</v>
      </c>
      <c r="AR175" s="13"/>
      <c r="AS175" s="13"/>
      <c r="AT175" s="14">
        <f ca="1">IFERROR(VLOOKUP(B175,'[2]2017省级重点项目'!$B$3:$O$206,6,0),"")</f>
        <v>45000</v>
      </c>
      <c r="AU175" s="14">
        <f ca="1" t="shared" si="13"/>
        <v>0</v>
      </c>
      <c r="AV175" s="14">
        <f ca="1">IFERROR(VLOOKUP(B175,'[2]2017省级重点项目'!$B$3:$O$206,7,0),"")</f>
        <v>10000</v>
      </c>
      <c r="AW175" s="14">
        <f ca="1" t="shared" si="14"/>
        <v>0</v>
      </c>
      <c r="AX175" s="14" t="str">
        <f ca="1">IFERROR(VLOOKUP(B175,'[2]2017省级重点项目'!$B$3:$O$206,12,0),"")</f>
        <v>福清市</v>
      </c>
      <c r="AY175" s="14" t="str">
        <f ca="1">IFERROR(VLOOKUP(B175,'[2]2017省级重点项目'!$B$3:$O$206,9,0),"")</f>
        <v>无</v>
      </c>
      <c r="AZ175" s="14">
        <f ca="1">IFERROR(VLOOKUP(B175,'[2]2017省级重点项目'!$B$3:$O$206,10,0),"")</f>
        <v>12</v>
      </c>
    </row>
    <row r="176" s="1" customFormat="1" ht="70" customHeight="1" spans="1:52">
      <c r="A176" s="11">
        <f>IF(AJ176="","",COUNTA($AJ$7:AJ176))</f>
        <v>166</v>
      </c>
      <c r="B176" s="14" t="s">
        <v>1347</v>
      </c>
      <c r="C176" s="14" t="s">
        <v>60</v>
      </c>
      <c r="D176" s="14" t="s">
        <v>57</v>
      </c>
      <c r="E176" s="14" t="s">
        <v>78</v>
      </c>
      <c r="F176" s="14" t="s">
        <v>78</v>
      </c>
      <c r="G176" s="11" t="s">
        <v>1140</v>
      </c>
      <c r="H176" s="14" t="s">
        <v>119</v>
      </c>
      <c r="I176" s="14" t="s">
        <v>1348</v>
      </c>
      <c r="J176" s="14" t="s">
        <v>1349</v>
      </c>
      <c r="K176" s="11" t="s">
        <v>82</v>
      </c>
      <c r="L176" s="20">
        <v>450000</v>
      </c>
      <c r="M176" s="11">
        <v>0</v>
      </c>
      <c r="N176" s="11">
        <v>150000</v>
      </c>
      <c r="O176" s="11">
        <v>300000</v>
      </c>
      <c r="P176" s="11">
        <v>0</v>
      </c>
      <c r="Q176" s="11">
        <v>0</v>
      </c>
      <c r="R176" s="11">
        <v>0</v>
      </c>
      <c r="S176" s="11" t="s">
        <v>66</v>
      </c>
      <c r="T176" s="11" t="s">
        <v>123</v>
      </c>
      <c r="U176" s="20">
        <v>200000</v>
      </c>
      <c r="V176" s="14" t="s">
        <v>1350</v>
      </c>
      <c r="W176" s="20">
        <v>170000</v>
      </c>
      <c r="X176" s="14" t="s">
        <v>1351</v>
      </c>
      <c r="Y176" s="29"/>
      <c r="Z176" s="29"/>
      <c r="AA176" s="14">
        <v>1571</v>
      </c>
      <c r="AB176" s="14">
        <v>358</v>
      </c>
      <c r="AC176" s="14">
        <v>768</v>
      </c>
      <c r="AD176" s="14">
        <v>768</v>
      </c>
      <c r="AE176" s="14"/>
      <c r="AF176" s="14"/>
      <c r="AG176" s="47" t="s">
        <v>1352</v>
      </c>
      <c r="AH176" s="14" t="s">
        <v>1353</v>
      </c>
      <c r="AI176" s="14" t="s">
        <v>1354</v>
      </c>
      <c r="AJ176" s="45" t="s">
        <v>119</v>
      </c>
      <c r="AK176" s="11" t="s">
        <v>128</v>
      </c>
      <c r="AL176" s="24" t="s">
        <v>207</v>
      </c>
      <c r="AM176" s="11" t="s">
        <v>57</v>
      </c>
      <c r="AN176" s="2"/>
      <c r="AO176" s="7" t="s">
        <v>333</v>
      </c>
      <c r="AP176" s="1" t="s">
        <v>78</v>
      </c>
      <c r="AQ176" s="1" t="s">
        <v>78</v>
      </c>
      <c r="AR176" s="1" t="s">
        <v>78</v>
      </c>
      <c r="AS176" s="1"/>
      <c r="AT176" s="14">
        <f ca="1">IFERROR(VLOOKUP(B176,'[2]2017省级重点项目'!$B$3:$O$206,6,0),"")</f>
        <v>688000</v>
      </c>
      <c r="AU176" s="14">
        <f ca="1" t="shared" si="13"/>
        <v>-238000</v>
      </c>
      <c r="AV176" s="14">
        <f ca="1">IFERROR(VLOOKUP(B176,'[2]2017省级重点项目'!$B$3:$O$206,7,0),"")</f>
        <v>90000</v>
      </c>
      <c r="AW176" s="14">
        <f ca="1" t="shared" si="14"/>
        <v>80000</v>
      </c>
      <c r="AX176" s="14" t="str">
        <f ca="1">IFERROR(VLOOKUP(B176,'[2]2017省级重点项目'!$B$3:$O$206,12,0),"")</f>
        <v>长乐市</v>
      </c>
      <c r="AY176" s="14" t="str">
        <f ca="1">IFERROR(VLOOKUP(B176,'[2]2017省级重点项目'!$B$3:$O$206,9,0),"")</f>
        <v>无</v>
      </c>
      <c r="AZ176" s="14">
        <f ca="1">IFERROR(VLOOKUP(B176,'[2]2017省级重点项目'!$B$3:$O$206,10,0),"")</f>
        <v>6</v>
      </c>
    </row>
    <row r="177" s="1" customFormat="1" ht="75" customHeight="1" spans="1:52">
      <c r="A177" s="11">
        <f>IF(AJ177="","",COUNTA($AJ$7:AJ177))</f>
        <v>167</v>
      </c>
      <c r="B177" s="14" t="s">
        <v>1355</v>
      </c>
      <c r="C177" s="14" t="s">
        <v>60</v>
      </c>
      <c r="D177" s="14" t="s">
        <v>57</v>
      </c>
      <c r="E177" s="14" t="s">
        <v>78</v>
      </c>
      <c r="F177" s="14" t="s">
        <v>78</v>
      </c>
      <c r="G177" s="11" t="s">
        <v>1140</v>
      </c>
      <c r="H177" s="14" t="s">
        <v>119</v>
      </c>
      <c r="I177" s="14" t="s">
        <v>1356</v>
      </c>
      <c r="J177" s="14" t="s">
        <v>1357</v>
      </c>
      <c r="K177" s="11" t="s">
        <v>182</v>
      </c>
      <c r="L177" s="20">
        <v>280000</v>
      </c>
      <c r="M177" s="11">
        <v>0</v>
      </c>
      <c r="N177" s="11">
        <v>130000</v>
      </c>
      <c r="O177" s="11">
        <v>225000</v>
      </c>
      <c r="P177" s="11">
        <v>0</v>
      </c>
      <c r="Q177" s="11">
        <v>0</v>
      </c>
      <c r="R177" s="11">
        <v>0</v>
      </c>
      <c r="S177" s="11" t="s">
        <v>66</v>
      </c>
      <c r="T177" s="11" t="s">
        <v>123</v>
      </c>
      <c r="U177" s="20">
        <v>150000</v>
      </c>
      <c r="V177" s="14" t="s">
        <v>1358</v>
      </c>
      <c r="W177" s="20">
        <v>130000</v>
      </c>
      <c r="X177" s="14" t="s">
        <v>1359</v>
      </c>
      <c r="Y177" s="29"/>
      <c r="Z177" s="29">
        <v>12</v>
      </c>
      <c r="AA177" s="14">
        <v>984</v>
      </c>
      <c r="AB177" s="14">
        <v>800</v>
      </c>
      <c r="AC177" s="14"/>
      <c r="AD177" s="14"/>
      <c r="AE177" s="14"/>
      <c r="AF177" s="14"/>
      <c r="AG177" s="47" t="s">
        <v>1360</v>
      </c>
      <c r="AH177" s="14" t="s">
        <v>1361</v>
      </c>
      <c r="AI177" s="14" t="s">
        <v>1362</v>
      </c>
      <c r="AJ177" s="45" t="s">
        <v>119</v>
      </c>
      <c r="AK177" s="11" t="s">
        <v>128</v>
      </c>
      <c r="AL177" s="24" t="s">
        <v>207</v>
      </c>
      <c r="AM177" s="11" t="s">
        <v>57</v>
      </c>
      <c r="AN177" s="2"/>
      <c r="AO177" s="7" t="s">
        <v>333</v>
      </c>
      <c r="AP177" s="1" t="s">
        <v>78</v>
      </c>
      <c r="AQ177" s="1" t="s">
        <v>78</v>
      </c>
      <c r="AR177" s="1"/>
      <c r="AS177" s="1" t="s">
        <v>78</v>
      </c>
      <c r="AT177" s="14">
        <f ca="1">IFERROR(VLOOKUP(B177,'[2]2017省级重点项目'!$B$3:$O$206,6,0),"")</f>
        <v>260000</v>
      </c>
      <c r="AU177" s="14">
        <f ca="1" t="shared" si="13"/>
        <v>20000</v>
      </c>
      <c r="AV177" s="14">
        <f ca="1">IFERROR(VLOOKUP(B177,'[2]2017省级重点项目'!$B$3:$O$206,7,0),"")</f>
        <v>30000</v>
      </c>
      <c r="AW177" s="14">
        <f ca="1" t="shared" si="14"/>
        <v>100000</v>
      </c>
      <c r="AX177" s="14" t="str">
        <f ca="1">IFERROR(VLOOKUP(B177,'[2]2017省级重点项目'!$B$3:$O$206,12,0),"")</f>
        <v>长乐市</v>
      </c>
      <c r="AY177" s="14" t="str">
        <f ca="1">IFERROR(VLOOKUP(B177,'[2]2017省级重点项目'!$B$3:$O$206,9,0),"")</f>
        <v>无</v>
      </c>
      <c r="AZ177" s="14">
        <f ca="1">IFERROR(VLOOKUP(B177,'[2]2017省级重点项目'!$B$3:$O$206,10,0),"")</f>
        <v>12</v>
      </c>
    </row>
    <row r="178" s="1" customFormat="1" ht="73" customHeight="1" spans="1:52">
      <c r="A178" s="11">
        <f>IF(AJ178="","",COUNTA($AJ$7:AJ178))</f>
        <v>168</v>
      </c>
      <c r="B178" s="14" t="s">
        <v>1363</v>
      </c>
      <c r="C178" s="14" t="s">
        <v>117</v>
      </c>
      <c r="D178" s="14" t="s">
        <v>118</v>
      </c>
      <c r="E178" s="14" t="s">
        <v>78</v>
      </c>
      <c r="F178" s="14" t="s">
        <v>78</v>
      </c>
      <c r="G178" s="11" t="s">
        <v>1140</v>
      </c>
      <c r="H178" s="14" t="s">
        <v>119</v>
      </c>
      <c r="I178" s="14" t="s">
        <v>1364</v>
      </c>
      <c r="J178" s="14" t="s">
        <v>1365</v>
      </c>
      <c r="K178" s="11" t="s">
        <v>122</v>
      </c>
      <c r="L178" s="20">
        <v>260000</v>
      </c>
      <c r="M178" s="11">
        <v>0</v>
      </c>
      <c r="N178" s="11">
        <v>150000</v>
      </c>
      <c r="O178" s="11">
        <v>110000</v>
      </c>
      <c r="P178" s="11">
        <v>0</v>
      </c>
      <c r="Q178" s="11">
        <v>0</v>
      </c>
      <c r="R178" s="11">
        <v>0</v>
      </c>
      <c r="S178" s="11" t="s">
        <v>66</v>
      </c>
      <c r="T178" s="11" t="s">
        <v>123</v>
      </c>
      <c r="U178" s="20">
        <v>80000</v>
      </c>
      <c r="V178" s="14" t="s">
        <v>1366</v>
      </c>
      <c r="W178" s="20">
        <v>140000</v>
      </c>
      <c r="X178" s="14" t="s">
        <v>1367</v>
      </c>
      <c r="Y178" s="29"/>
      <c r="Z178" s="29"/>
      <c r="AA178" s="14">
        <v>486</v>
      </c>
      <c r="AB178" s="14">
        <v>486</v>
      </c>
      <c r="AC178" s="14">
        <v>354</v>
      </c>
      <c r="AD178" s="14"/>
      <c r="AE178" s="14"/>
      <c r="AF178" s="14"/>
      <c r="AG178" s="47" t="s">
        <v>1368</v>
      </c>
      <c r="AH178" s="14" t="s">
        <v>1369</v>
      </c>
      <c r="AI178" s="14" t="s">
        <v>1370</v>
      </c>
      <c r="AJ178" s="45" t="s">
        <v>119</v>
      </c>
      <c r="AK178" s="11" t="s">
        <v>128</v>
      </c>
      <c r="AL178" s="24" t="s">
        <v>207</v>
      </c>
      <c r="AM178" s="11" t="s">
        <v>57</v>
      </c>
      <c r="AN178" s="2"/>
      <c r="AO178" s="7" t="s">
        <v>333</v>
      </c>
      <c r="AP178" s="1" t="s">
        <v>78</v>
      </c>
      <c r="AQ178" s="1" t="s">
        <v>78</v>
      </c>
      <c r="AR178" s="1" t="s">
        <v>78</v>
      </c>
      <c r="AS178" s="1"/>
      <c r="AT178" s="14">
        <f ca="1">IFERROR(VLOOKUP(B178,'[2]2017省级重点项目'!$B$3:$O$206,6,0),"")</f>
        <v>260000</v>
      </c>
      <c r="AU178" s="14">
        <f ca="1" t="shared" si="13"/>
        <v>0</v>
      </c>
      <c r="AV178" s="14">
        <f ca="1">IFERROR(VLOOKUP(B178,'[2]2017省级重点项目'!$B$3:$O$206,7,0),"")</f>
        <v>100000</v>
      </c>
      <c r="AW178" s="14">
        <f ca="1" t="shared" si="14"/>
        <v>40000</v>
      </c>
      <c r="AX178" s="14" t="str">
        <f ca="1">IFERROR(VLOOKUP(B178,'[2]2017省级重点项目'!$B$3:$O$206,12,0),"")</f>
        <v>长乐市</v>
      </c>
      <c r="AY178" s="14" t="str">
        <f ca="1">IFERROR(VLOOKUP(B178,'[2]2017省级重点项目'!$B$3:$O$206,9,0),"")</f>
        <v>无</v>
      </c>
      <c r="AZ178" s="14" t="str">
        <f ca="1">IFERROR(VLOOKUP(B178,'[2]2017省级重点项目'!$B$3:$O$206,10,0),"")</f>
        <v>无</v>
      </c>
    </row>
    <row r="179" s="1" customFormat="1" ht="84" customHeight="1" spans="1:52">
      <c r="A179" s="11">
        <f>IF(AJ179="","",COUNTA($AJ$7:AJ179))</f>
        <v>169</v>
      </c>
      <c r="B179" s="14" t="s">
        <v>1371</v>
      </c>
      <c r="C179" s="14" t="s">
        <v>60</v>
      </c>
      <c r="D179" s="14" t="s">
        <v>57</v>
      </c>
      <c r="E179" s="14" t="s">
        <v>78</v>
      </c>
      <c r="F179" s="14" t="s">
        <v>78</v>
      </c>
      <c r="G179" s="11" t="s">
        <v>1140</v>
      </c>
      <c r="H179" s="14" t="s">
        <v>119</v>
      </c>
      <c r="I179" s="14" t="s">
        <v>1372</v>
      </c>
      <c r="J179" s="14" t="s">
        <v>1373</v>
      </c>
      <c r="K179" s="11" t="s">
        <v>82</v>
      </c>
      <c r="L179" s="20">
        <v>108500</v>
      </c>
      <c r="M179" s="11">
        <v>0</v>
      </c>
      <c r="N179" s="11">
        <v>38500</v>
      </c>
      <c r="O179" s="11">
        <v>70000</v>
      </c>
      <c r="P179" s="11">
        <v>0</v>
      </c>
      <c r="Q179" s="11">
        <v>0</v>
      </c>
      <c r="R179" s="11">
        <v>0</v>
      </c>
      <c r="S179" s="11" t="s">
        <v>66</v>
      </c>
      <c r="T179" s="11" t="s">
        <v>123</v>
      </c>
      <c r="U179" s="20">
        <v>12000</v>
      </c>
      <c r="V179" s="14" t="s">
        <v>1374</v>
      </c>
      <c r="W179" s="20">
        <v>60000</v>
      </c>
      <c r="X179" s="14" t="s">
        <v>1375</v>
      </c>
      <c r="Y179" s="29"/>
      <c r="Z179" s="29"/>
      <c r="AA179" s="14"/>
      <c r="AB179" s="14"/>
      <c r="AC179" s="14"/>
      <c r="AD179" s="14"/>
      <c r="AE179" s="14"/>
      <c r="AF179" s="14"/>
      <c r="AG179" s="47" t="s">
        <v>1376</v>
      </c>
      <c r="AH179" s="14" t="s">
        <v>1369</v>
      </c>
      <c r="AI179" s="14" t="s">
        <v>1370</v>
      </c>
      <c r="AJ179" s="45" t="s">
        <v>119</v>
      </c>
      <c r="AK179" s="11" t="s">
        <v>128</v>
      </c>
      <c r="AL179" s="24" t="s">
        <v>207</v>
      </c>
      <c r="AM179" s="11" t="s">
        <v>57</v>
      </c>
      <c r="AN179" s="2"/>
      <c r="AO179" s="7" t="s">
        <v>333</v>
      </c>
      <c r="AP179" s="1" t="s">
        <v>78</v>
      </c>
      <c r="AQ179" s="1" t="s">
        <v>78</v>
      </c>
      <c r="AR179" s="1"/>
      <c r="AS179" s="1"/>
      <c r="AT179" s="14" t="str">
        <f ca="1">IFERROR(VLOOKUP(B179,'[2]2017省级重点项目'!$B$3:$O$206,6,0),"")</f>
        <v/>
      </c>
      <c r="AU179" s="14" t="str">
        <f ca="1" t="shared" si="13"/>
        <v/>
      </c>
      <c r="AV179" s="14" t="str">
        <f ca="1">IFERROR(VLOOKUP(B179,'[2]2017省级重点项目'!$B$3:$O$206,7,0),"")</f>
        <v/>
      </c>
      <c r="AW179" s="14" t="str">
        <f ca="1" t="shared" si="14"/>
        <v/>
      </c>
      <c r="AX179" s="14" t="str">
        <f ca="1">IFERROR(VLOOKUP(B179,'[2]2017省级重点项目'!$B$3:$O$206,12,0),"")</f>
        <v/>
      </c>
      <c r="AY179" s="14" t="str">
        <f ca="1">IFERROR(VLOOKUP(B179,'[2]2017省级重点项目'!$B$3:$O$206,9,0),"")</f>
        <v/>
      </c>
      <c r="AZ179" s="14" t="str">
        <f ca="1">IFERROR(VLOOKUP(B179,'[2]2017省级重点项目'!$B$3:$O$206,10,0),"")</f>
        <v/>
      </c>
    </row>
    <row r="180" s="1" customFormat="1" ht="63" customHeight="1" spans="1:52">
      <c r="A180" s="11">
        <f>IF(AJ180="","",COUNTA($AJ$7:AJ180))</f>
        <v>170</v>
      </c>
      <c r="B180" s="14" t="s">
        <v>1377</v>
      </c>
      <c r="C180" s="14" t="s">
        <v>60</v>
      </c>
      <c r="D180" s="14" t="s">
        <v>57</v>
      </c>
      <c r="E180" s="14" t="s">
        <v>78</v>
      </c>
      <c r="F180" s="14" t="s">
        <v>78</v>
      </c>
      <c r="G180" s="11" t="s">
        <v>1140</v>
      </c>
      <c r="H180" s="14" t="s">
        <v>119</v>
      </c>
      <c r="I180" s="14" t="s">
        <v>1378</v>
      </c>
      <c r="J180" s="14" t="s">
        <v>1379</v>
      </c>
      <c r="K180" s="11" t="s">
        <v>422</v>
      </c>
      <c r="L180" s="20">
        <v>103000</v>
      </c>
      <c r="M180" s="11">
        <v>0</v>
      </c>
      <c r="N180" s="11">
        <v>53000</v>
      </c>
      <c r="O180" s="11">
        <v>50000</v>
      </c>
      <c r="P180" s="11">
        <v>0</v>
      </c>
      <c r="Q180" s="11">
        <v>0</v>
      </c>
      <c r="R180" s="11">
        <v>0</v>
      </c>
      <c r="S180" s="11" t="s">
        <v>66</v>
      </c>
      <c r="T180" s="11" t="s">
        <v>123</v>
      </c>
      <c r="U180" s="20">
        <v>30000</v>
      </c>
      <c r="V180" s="14" t="s">
        <v>1380</v>
      </c>
      <c r="W180" s="20">
        <v>73000</v>
      </c>
      <c r="X180" s="14" t="s">
        <v>1381</v>
      </c>
      <c r="Y180" s="29"/>
      <c r="Z180" s="29">
        <v>12</v>
      </c>
      <c r="AA180" s="14"/>
      <c r="AB180" s="14"/>
      <c r="AC180" s="14"/>
      <c r="AD180" s="14"/>
      <c r="AE180" s="14"/>
      <c r="AF180" s="14"/>
      <c r="AG180" s="47" t="s">
        <v>1382</v>
      </c>
      <c r="AH180" s="14" t="s">
        <v>1383</v>
      </c>
      <c r="AI180" s="14" t="s">
        <v>1384</v>
      </c>
      <c r="AJ180" s="45" t="s">
        <v>119</v>
      </c>
      <c r="AK180" s="11" t="s">
        <v>128</v>
      </c>
      <c r="AL180" s="24" t="s">
        <v>207</v>
      </c>
      <c r="AM180" s="11" t="s">
        <v>57</v>
      </c>
      <c r="AN180" s="2"/>
      <c r="AO180" s="7" t="s">
        <v>333</v>
      </c>
      <c r="AP180" s="1" t="s">
        <v>78</v>
      </c>
      <c r="AQ180" s="1" t="s">
        <v>78</v>
      </c>
      <c r="AR180" s="1"/>
      <c r="AS180" s="1" t="s">
        <v>78</v>
      </c>
      <c r="AT180" s="14">
        <f ca="1">IFERROR(VLOOKUP(B180,'[2]2017省级重点项目'!$B$3:$O$206,6,0),"")</f>
        <v>138000</v>
      </c>
      <c r="AU180" s="14">
        <f ca="1" t="shared" si="13"/>
        <v>-35000</v>
      </c>
      <c r="AV180" s="14">
        <f ca="1">IFERROR(VLOOKUP(B180,'[2]2017省级重点项目'!$B$3:$O$206,7,0),"")</f>
        <v>100000</v>
      </c>
      <c r="AW180" s="14">
        <f ca="1" t="shared" si="14"/>
        <v>-27000</v>
      </c>
      <c r="AX180" s="14" t="str">
        <f ca="1">IFERROR(VLOOKUP(B180,'[2]2017省级重点项目'!$B$3:$O$206,12,0),"")</f>
        <v>长乐市</v>
      </c>
      <c r="AY180" s="14" t="str">
        <f ca="1">IFERROR(VLOOKUP(B180,'[2]2017省级重点项目'!$B$3:$O$206,9,0),"")</f>
        <v>无</v>
      </c>
      <c r="AZ180" s="14">
        <f ca="1">IFERROR(VLOOKUP(B180,'[2]2017省级重点项目'!$B$3:$O$206,10,0),"")</f>
        <v>12</v>
      </c>
    </row>
    <row r="181" s="1" customFormat="1" ht="69" customHeight="1" spans="1:52">
      <c r="A181" s="11">
        <f>IF(AJ181="","",COUNTA($AJ$7:AJ181))</f>
        <v>171</v>
      </c>
      <c r="B181" s="12" t="s">
        <v>1385</v>
      </c>
      <c r="C181" s="13" t="s">
        <v>61</v>
      </c>
      <c r="D181" s="13" t="s">
        <v>61</v>
      </c>
      <c r="E181" s="13" t="s">
        <v>61</v>
      </c>
      <c r="F181" s="13" t="s">
        <v>78</v>
      </c>
      <c r="G181" s="13" t="s">
        <v>1140</v>
      </c>
      <c r="H181" s="13" t="s">
        <v>1386</v>
      </c>
      <c r="I181" s="13" t="s">
        <v>1386</v>
      </c>
      <c r="J181" s="12" t="s">
        <v>1387</v>
      </c>
      <c r="K181" s="13" t="s">
        <v>825</v>
      </c>
      <c r="L181" s="21">
        <v>250000</v>
      </c>
      <c r="M181" s="13">
        <v>0</v>
      </c>
      <c r="N181" s="13">
        <v>100000</v>
      </c>
      <c r="O181" s="13">
        <v>150000</v>
      </c>
      <c r="P181" s="13">
        <v>0</v>
      </c>
      <c r="Q181" s="13">
        <v>0</v>
      </c>
      <c r="R181" s="13">
        <v>0</v>
      </c>
      <c r="S181" s="13"/>
      <c r="T181" s="13" t="s">
        <v>61</v>
      </c>
      <c r="U181" s="21">
        <v>5000</v>
      </c>
      <c r="V181" s="12" t="s">
        <v>1388</v>
      </c>
      <c r="W181" s="21">
        <v>215000</v>
      </c>
      <c r="X181" s="12" t="s">
        <v>1389</v>
      </c>
      <c r="Y181" s="29"/>
      <c r="Z181" s="30"/>
      <c r="AA181" s="13">
        <v>0</v>
      </c>
      <c r="AB181" s="13">
        <v>0</v>
      </c>
      <c r="AC181" s="13">
        <v>0</v>
      </c>
      <c r="AD181" s="13">
        <v>0</v>
      </c>
      <c r="AE181" s="13">
        <v>0</v>
      </c>
      <c r="AF181" s="13">
        <v>0</v>
      </c>
      <c r="AG181" s="22" t="s">
        <v>1390</v>
      </c>
      <c r="AH181" s="13"/>
      <c r="AI181" s="13"/>
      <c r="AJ181" s="45" t="s">
        <v>119</v>
      </c>
      <c r="AK181" s="11" t="s">
        <v>128</v>
      </c>
      <c r="AL181" s="24" t="s">
        <v>358</v>
      </c>
      <c r="AM181" s="11" t="s">
        <v>57</v>
      </c>
      <c r="AN181" s="11"/>
      <c r="AO181" s="13"/>
      <c r="AP181" s="13"/>
      <c r="AQ181" s="12"/>
      <c r="AR181" s="13"/>
      <c r="AS181" s="13"/>
      <c r="AT181" s="14" t="str">
        <f ca="1">IFERROR(VLOOKUP(B181,'[2]2017省级重点项目'!$B$3:$O$206,6,0),"")</f>
        <v/>
      </c>
      <c r="AU181" s="14" t="str">
        <f ca="1" t="shared" si="13"/>
        <v/>
      </c>
      <c r="AV181" s="14" t="str">
        <f ca="1">IFERROR(VLOOKUP(B181,'[2]2017省级重点项目'!$B$3:$O$206,7,0),"")</f>
        <v/>
      </c>
      <c r="AW181" s="14" t="str">
        <f ca="1" t="shared" si="14"/>
        <v/>
      </c>
      <c r="AX181" s="14" t="str">
        <f ca="1">IFERROR(VLOOKUP(B181,'[2]2017省级重点项目'!$B$3:$O$206,12,0),"")</f>
        <v/>
      </c>
      <c r="AY181" s="14" t="str">
        <f ca="1">IFERROR(VLOOKUP(B181,'[2]2017省级重点项目'!$B$3:$O$206,9,0),"")</f>
        <v/>
      </c>
      <c r="AZ181" s="14" t="str">
        <f ca="1">IFERROR(VLOOKUP(B181,'[2]2017省级重点项目'!$B$3:$O$206,10,0),"")</f>
        <v/>
      </c>
    </row>
    <row r="182" s="1" customFormat="1" ht="84" customHeight="1" spans="1:52">
      <c r="A182" s="11">
        <f>IF(AJ182="","",COUNTA($AJ$7:AJ182))</f>
        <v>172</v>
      </c>
      <c r="B182" s="14" t="s">
        <v>1391</v>
      </c>
      <c r="C182" s="14" t="s">
        <v>61</v>
      </c>
      <c r="D182" s="14" t="s">
        <v>57</v>
      </c>
      <c r="E182" s="14" t="s">
        <v>78</v>
      </c>
      <c r="F182" s="14" t="s">
        <v>78</v>
      </c>
      <c r="G182" s="11" t="s">
        <v>1140</v>
      </c>
      <c r="H182" s="14" t="s">
        <v>119</v>
      </c>
      <c r="I182" s="14" t="s">
        <v>1356</v>
      </c>
      <c r="J182" s="14" t="s">
        <v>1392</v>
      </c>
      <c r="K182" s="11" t="s">
        <v>1393</v>
      </c>
      <c r="L182" s="20">
        <v>1000000</v>
      </c>
      <c r="M182" s="11">
        <v>100000</v>
      </c>
      <c r="N182" s="11">
        <v>300000</v>
      </c>
      <c r="O182" s="11">
        <v>600000</v>
      </c>
      <c r="P182" s="11">
        <v>0</v>
      </c>
      <c r="Q182" s="11">
        <v>0</v>
      </c>
      <c r="R182" s="11">
        <v>0</v>
      </c>
      <c r="S182" s="11" t="s">
        <v>35</v>
      </c>
      <c r="T182" s="11" t="s">
        <v>123</v>
      </c>
      <c r="U182" s="20">
        <v>120000</v>
      </c>
      <c r="V182" s="14" t="s">
        <v>1394</v>
      </c>
      <c r="W182" s="20">
        <v>210000</v>
      </c>
      <c r="X182" s="14" t="s">
        <v>1395</v>
      </c>
      <c r="Y182" s="29"/>
      <c r="Z182" s="29" t="s">
        <v>103</v>
      </c>
      <c r="AA182" s="14"/>
      <c r="AB182" s="14"/>
      <c r="AC182" s="14"/>
      <c r="AD182" s="14"/>
      <c r="AE182" s="14"/>
      <c r="AF182" s="14"/>
      <c r="AG182" s="47" t="s">
        <v>1396</v>
      </c>
      <c r="AH182" s="14" t="s">
        <v>1397</v>
      </c>
      <c r="AI182" s="14" t="s">
        <v>1398</v>
      </c>
      <c r="AJ182" s="45" t="s">
        <v>119</v>
      </c>
      <c r="AK182" s="11" t="s">
        <v>128</v>
      </c>
      <c r="AL182" s="24" t="s">
        <v>207</v>
      </c>
      <c r="AM182" s="11" t="s">
        <v>57</v>
      </c>
      <c r="AN182" s="2"/>
      <c r="AO182" s="7" t="s">
        <v>1150</v>
      </c>
      <c r="AP182" s="1" t="s">
        <v>78</v>
      </c>
      <c r="AQ182" s="1" t="s">
        <v>78</v>
      </c>
      <c r="AR182" s="1" t="s">
        <v>78</v>
      </c>
      <c r="AS182" s="1" t="s">
        <v>78</v>
      </c>
      <c r="AT182" s="14">
        <f ca="1">IFERROR(VLOOKUP(B182,'[2]2017省级重点项目'!$B$3:$O$206,6,0),"")</f>
        <v>1000000</v>
      </c>
      <c r="AU182" s="14">
        <f ca="1" t="shared" si="13"/>
        <v>0</v>
      </c>
      <c r="AV182" s="14">
        <f ca="1">IFERROR(VLOOKUP(B182,'[2]2017省级重点项目'!$B$3:$O$206,7,0),"")</f>
        <v>20000</v>
      </c>
      <c r="AW182" s="14">
        <f ca="1" t="shared" si="14"/>
        <v>190000</v>
      </c>
      <c r="AX182" s="14" t="str">
        <f ca="1">IFERROR(VLOOKUP(B182,'[2]2017省级重点项目'!$B$3:$O$206,12,0),"")</f>
        <v>长乐市</v>
      </c>
      <c r="AY182" s="14" t="str">
        <f ca="1">IFERROR(VLOOKUP(B182,'[2]2017省级重点项目'!$B$3:$O$206,9,0),"")</f>
        <v>无</v>
      </c>
      <c r="AZ182" s="14" t="str">
        <f ca="1">IFERROR(VLOOKUP(B182,'[2]2017省级重点项目'!$B$3:$O$206,10,0),"")</f>
        <v>无</v>
      </c>
    </row>
    <row r="183" s="1" customFormat="1" ht="103" customHeight="1" spans="1:52">
      <c r="A183" s="11">
        <f>IF(AJ183="","",COUNTA($AJ$7:AJ183))</f>
        <v>173</v>
      </c>
      <c r="B183" s="12" t="s">
        <v>1399</v>
      </c>
      <c r="C183" s="12" t="s">
        <v>78</v>
      </c>
      <c r="D183" s="12" t="s">
        <v>78</v>
      </c>
      <c r="E183" s="12" t="s">
        <v>78</v>
      </c>
      <c r="F183" s="12" t="s">
        <v>61</v>
      </c>
      <c r="G183" s="13" t="s">
        <v>1140</v>
      </c>
      <c r="H183" s="12" t="s">
        <v>130</v>
      </c>
      <c r="I183" s="12" t="s">
        <v>651</v>
      </c>
      <c r="J183" s="12" t="s">
        <v>1400</v>
      </c>
      <c r="K183" s="13" t="s">
        <v>182</v>
      </c>
      <c r="L183" s="21">
        <v>80722</v>
      </c>
      <c r="M183" s="13">
        <v>0</v>
      </c>
      <c r="N183" s="13">
        <v>13766</v>
      </c>
      <c r="O183" s="13">
        <v>46273</v>
      </c>
      <c r="P183" s="13">
        <v>0</v>
      </c>
      <c r="Q183" s="13">
        <v>0</v>
      </c>
      <c r="R183" s="13">
        <v>0</v>
      </c>
      <c r="S183" s="13" t="s">
        <v>1401</v>
      </c>
      <c r="T183" s="13" t="s">
        <v>123</v>
      </c>
      <c r="U183" s="21">
        <v>71900</v>
      </c>
      <c r="V183" s="12" t="s">
        <v>1402</v>
      </c>
      <c r="W183" s="21">
        <v>8000</v>
      </c>
      <c r="X183" s="12" t="s">
        <v>1403</v>
      </c>
      <c r="Y183" s="30"/>
      <c r="Z183" s="30">
        <v>12</v>
      </c>
      <c r="AA183" s="12">
        <v>150</v>
      </c>
      <c r="AB183" s="12">
        <v>0</v>
      </c>
      <c r="AC183" s="12">
        <v>0</v>
      </c>
      <c r="AD183" s="12">
        <v>0</v>
      </c>
      <c r="AE183" s="12">
        <v>0</v>
      </c>
      <c r="AF183" s="12">
        <v>0</v>
      </c>
      <c r="AG183" s="22" t="s">
        <v>1404</v>
      </c>
      <c r="AH183" s="12" t="s">
        <v>1405</v>
      </c>
      <c r="AI183" s="12" t="s">
        <v>1406</v>
      </c>
      <c r="AJ183" s="46" t="s">
        <v>130</v>
      </c>
      <c r="AK183" s="13" t="s">
        <v>139</v>
      </c>
      <c r="AL183" s="24" t="s">
        <v>140</v>
      </c>
      <c r="AM183" s="13" t="s">
        <v>57</v>
      </c>
      <c r="AN183" s="13"/>
      <c r="AO183" s="12" t="s">
        <v>333</v>
      </c>
      <c r="AP183" s="12" t="s">
        <v>78</v>
      </c>
      <c r="AQ183" s="12" t="s">
        <v>78</v>
      </c>
      <c r="AR183" s="12"/>
      <c r="AS183" s="12"/>
      <c r="AT183" s="14">
        <f ca="1">IFERROR(VLOOKUP(B183,'[2]2017省级重点项目'!$B$3:$O$206,6,0),"")</f>
        <v>80722</v>
      </c>
      <c r="AU183" s="14">
        <f ca="1" t="shared" si="13"/>
        <v>0</v>
      </c>
      <c r="AV183" s="14">
        <f ca="1">IFERROR(VLOOKUP(B183,'[2]2017省级重点项目'!$B$3:$O$206,7,0),"")</f>
        <v>8000</v>
      </c>
      <c r="AW183" s="14">
        <f ca="1" t="shared" si="14"/>
        <v>0</v>
      </c>
      <c r="AX183" s="14" t="str">
        <f ca="1">IFERROR(VLOOKUP(B183,'[2]2017省级重点项目'!$B$3:$O$206,12,0),"")</f>
        <v>闽侯县</v>
      </c>
      <c r="AY183" s="14" t="str">
        <f ca="1">IFERROR(VLOOKUP(B183,'[2]2017省级重点项目'!$B$3:$O$206,9,0),"")</f>
        <v>无</v>
      </c>
      <c r="AZ183" s="14">
        <f ca="1">IFERROR(VLOOKUP(B183,'[2]2017省级重点项目'!$B$3:$O$206,10,0),"")</f>
        <v>12</v>
      </c>
    </row>
    <row r="184" s="1" customFormat="1" ht="92" customHeight="1" spans="1:52">
      <c r="A184" s="11">
        <f>IF(AJ184="","",COUNTA($AJ$7:AJ184))</f>
        <v>174</v>
      </c>
      <c r="B184" s="12" t="s">
        <v>1407</v>
      </c>
      <c r="C184" s="12" t="s">
        <v>78</v>
      </c>
      <c r="D184" s="12" t="s">
        <v>78</v>
      </c>
      <c r="E184" s="12" t="s">
        <v>78</v>
      </c>
      <c r="F184" s="12" t="s">
        <v>61</v>
      </c>
      <c r="G184" s="13" t="s">
        <v>1140</v>
      </c>
      <c r="H184" s="12" t="s">
        <v>130</v>
      </c>
      <c r="I184" s="12" t="s">
        <v>885</v>
      </c>
      <c r="J184" s="12" t="s">
        <v>1408</v>
      </c>
      <c r="K184" s="13" t="s">
        <v>297</v>
      </c>
      <c r="L184" s="21">
        <v>150000</v>
      </c>
      <c r="M184" s="13">
        <v>0</v>
      </c>
      <c r="N184" s="13">
        <v>100000</v>
      </c>
      <c r="O184" s="13">
        <v>50000</v>
      </c>
      <c r="P184" s="13">
        <v>0</v>
      </c>
      <c r="Q184" s="13">
        <v>0</v>
      </c>
      <c r="R184" s="13">
        <v>0</v>
      </c>
      <c r="S184" s="13" t="s">
        <v>1409</v>
      </c>
      <c r="T184" s="13" t="s">
        <v>123</v>
      </c>
      <c r="U184" s="21">
        <v>45000</v>
      </c>
      <c r="V184" s="12" t="s">
        <v>1410</v>
      </c>
      <c r="W184" s="21">
        <v>35000</v>
      </c>
      <c r="X184" s="12" t="s">
        <v>1411</v>
      </c>
      <c r="Y184" s="30"/>
      <c r="Z184" s="30"/>
      <c r="AA184" s="12">
        <v>220</v>
      </c>
      <c r="AB184" s="12">
        <v>120</v>
      </c>
      <c r="AC184" s="12">
        <v>0</v>
      </c>
      <c r="AD184" s="12">
        <v>0</v>
      </c>
      <c r="AE184" s="12">
        <v>0</v>
      </c>
      <c r="AF184" s="12">
        <v>0</v>
      </c>
      <c r="AG184" s="22" t="s">
        <v>1412</v>
      </c>
      <c r="AH184" s="12" t="s">
        <v>1413</v>
      </c>
      <c r="AI184" s="12" t="s">
        <v>1414</v>
      </c>
      <c r="AJ184" s="46" t="s">
        <v>130</v>
      </c>
      <c r="AK184" s="13" t="s">
        <v>139</v>
      </c>
      <c r="AL184" s="24" t="s">
        <v>140</v>
      </c>
      <c r="AM184" s="13" t="s">
        <v>57</v>
      </c>
      <c r="AN184" s="13"/>
      <c r="AO184" s="12" t="s">
        <v>1150</v>
      </c>
      <c r="AP184" s="12" t="s">
        <v>78</v>
      </c>
      <c r="AQ184" s="12" t="s">
        <v>78</v>
      </c>
      <c r="AR184" s="12"/>
      <c r="AS184" s="12"/>
      <c r="AT184" s="14">
        <f ca="1">IFERROR(VLOOKUP(B184,'[2]2017省级重点项目'!$B$3:$O$206,6,0),"")</f>
        <v>150000</v>
      </c>
      <c r="AU184" s="14">
        <f ca="1" t="shared" si="13"/>
        <v>0</v>
      </c>
      <c r="AV184" s="14">
        <f ca="1">IFERROR(VLOOKUP(B184,'[2]2017省级重点项目'!$B$3:$O$206,7,0),"")</f>
        <v>35000</v>
      </c>
      <c r="AW184" s="14">
        <f ca="1" t="shared" si="14"/>
        <v>0</v>
      </c>
      <c r="AX184" s="14" t="str">
        <f ca="1">IFERROR(VLOOKUP(B184,'[2]2017省级重点项目'!$B$3:$O$206,12,0),"")</f>
        <v>闽侯县</v>
      </c>
      <c r="AY184" s="14" t="str">
        <f ca="1">IFERROR(VLOOKUP(B184,'[2]2017省级重点项目'!$B$3:$O$206,9,0),"")</f>
        <v>无</v>
      </c>
      <c r="AZ184" s="14" t="str">
        <f ca="1">IFERROR(VLOOKUP(B184,'[2]2017省级重点项目'!$B$3:$O$206,10,0),"")</f>
        <v>无</v>
      </c>
    </row>
    <row r="185" s="1" customFormat="1" ht="99" customHeight="1" spans="1:52">
      <c r="A185" s="11">
        <f>IF(AJ185="","",COUNTA($AJ$7:AJ185))</f>
        <v>175</v>
      </c>
      <c r="B185" s="12" t="s">
        <v>1415</v>
      </c>
      <c r="C185" s="12" t="s">
        <v>78</v>
      </c>
      <c r="D185" s="12" t="s">
        <v>78</v>
      </c>
      <c r="E185" s="12" t="s">
        <v>78</v>
      </c>
      <c r="F185" s="12" t="s">
        <v>61</v>
      </c>
      <c r="G185" s="13" t="s">
        <v>1140</v>
      </c>
      <c r="H185" s="12" t="s">
        <v>130</v>
      </c>
      <c r="I185" s="12" t="s">
        <v>885</v>
      </c>
      <c r="J185" s="12" t="s">
        <v>1416</v>
      </c>
      <c r="K185" s="13" t="s">
        <v>122</v>
      </c>
      <c r="L185" s="21">
        <v>39590</v>
      </c>
      <c r="M185" s="13">
        <v>0</v>
      </c>
      <c r="N185" s="13">
        <v>39590</v>
      </c>
      <c r="O185" s="13">
        <v>0</v>
      </c>
      <c r="P185" s="13">
        <v>0</v>
      </c>
      <c r="Q185" s="13">
        <v>0</v>
      </c>
      <c r="R185" s="13">
        <v>0</v>
      </c>
      <c r="S185" s="13" t="s">
        <v>1417</v>
      </c>
      <c r="T185" s="13" t="s">
        <v>123</v>
      </c>
      <c r="U185" s="21">
        <v>33000</v>
      </c>
      <c r="V185" s="12" t="s">
        <v>1418</v>
      </c>
      <c r="W185" s="21">
        <v>5000</v>
      </c>
      <c r="X185" s="12" t="s">
        <v>1419</v>
      </c>
      <c r="Y185" s="30"/>
      <c r="Z185" s="30"/>
      <c r="AA185" s="12">
        <v>201</v>
      </c>
      <c r="AB185" s="12">
        <v>0</v>
      </c>
      <c r="AC185" s="12">
        <v>0</v>
      </c>
      <c r="AD185" s="12">
        <v>0</v>
      </c>
      <c r="AE185" s="12">
        <v>0</v>
      </c>
      <c r="AF185" s="12">
        <v>0</v>
      </c>
      <c r="AG185" s="22" t="s">
        <v>1420</v>
      </c>
      <c r="AH185" s="12" t="s">
        <v>1421</v>
      </c>
      <c r="AI185" s="12" t="s">
        <v>1422</v>
      </c>
      <c r="AJ185" s="46" t="s">
        <v>130</v>
      </c>
      <c r="AK185" s="13" t="s">
        <v>139</v>
      </c>
      <c r="AL185" s="24" t="s">
        <v>140</v>
      </c>
      <c r="AM185" s="13" t="s">
        <v>57</v>
      </c>
      <c r="AN185" s="13"/>
      <c r="AO185" s="12" t="s">
        <v>333</v>
      </c>
      <c r="AP185" s="12" t="s">
        <v>78</v>
      </c>
      <c r="AQ185" s="12" t="s">
        <v>78</v>
      </c>
      <c r="AR185" s="12"/>
      <c r="AS185" s="12"/>
      <c r="AT185" s="14">
        <f ca="1">IFERROR(VLOOKUP(B185,'[2]2017省级重点项目'!$B$3:$O$206,6,0),"")</f>
        <v>39590</v>
      </c>
      <c r="AU185" s="14">
        <f ca="1" t="shared" si="13"/>
        <v>0</v>
      </c>
      <c r="AV185" s="14">
        <f ca="1">IFERROR(VLOOKUP(B185,'[2]2017省级重点项目'!$B$3:$O$206,7,0),"")</f>
        <v>5000</v>
      </c>
      <c r="AW185" s="14">
        <f ca="1" t="shared" si="14"/>
        <v>0</v>
      </c>
      <c r="AX185" s="14" t="str">
        <f ca="1">IFERROR(VLOOKUP(B185,'[2]2017省级重点项目'!$B$3:$O$206,12,0),"")</f>
        <v>闽侯县</v>
      </c>
      <c r="AY185" s="14" t="str">
        <f ca="1">IFERROR(VLOOKUP(B185,'[2]2017省级重点项目'!$B$3:$O$206,9,0),"")</f>
        <v>无</v>
      </c>
      <c r="AZ185" s="14">
        <f ca="1">IFERROR(VLOOKUP(B185,'[2]2017省级重点项目'!$B$3:$O$206,10,0),"")</f>
        <v>12</v>
      </c>
    </row>
    <row r="186" s="1" customFormat="1" ht="140" customHeight="1" spans="1:52">
      <c r="A186" s="11">
        <f>IF(AJ186="","",COUNTA($AJ$7:AJ186))</f>
        <v>176</v>
      </c>
      <c r="B186" s="12" t="s">
        <v>1423</v>
      </c>
      <c r="C186" s="12" t="s">
        <v>78</v>
      </c>
      <c r="D186" s="12" t="s">
        <v>78</v>
      </c>
      <c r="E186" s="12" t="s">
        <v>78</v>
      </c>
      <c r="F186" s="12" t="s">
        <v>61</v>
      </c>
      <c r="G186" s="13" t="s">
        <v>1140</v>
      </c>
      <c r="H186" s="12" t="s">
        <v>130</v>
      </c>
      <c r="I186" s="12" t="s">
        <v>651</v>
      </c>
      <c r="J186" s="12" t="s">
        <v>1424</v>
      </c>
      <c r="K186" s="13" t="s">
        <v>191</v>
      </c>
      <c r="L186" s="21">
        <v>82238</v>
      </c>
      <c r="M186" s="13">
        <v>0</v>
      </c>
      <c r="N186" s="13">
        <v>82238</v>
      </c>
      <c r="O186" s="13">
        <v>0</v>
      </c>
      <c r="P186" s="13">
        <v>0</v>
      </c>
      <c r="Q186" s="13">
        <v>0</v>
      </c>
      <c r="R186" s="13">
        <v>0</v>
      </c>
      <c r="S186" s="13" t="s">
        <v>1425</v>
      </c>
      <c r="T186" s="13" t="s">
        <v>123</v>
      </c>
      <c r="U186" s="21">
        <v>52269</v>
      </c>
      <c r="V186" s="12" t="s">
        <v>1426</v>
      </c>
      <c r="W186" s="21">
        <v>10000</v>
      </c>
      <c r="X186" s="12" t="s">
        <v>1427</v>
      </c>
      <c r="Y186" s="30"/>
      <c r="Z186" s="30"/>
      <c r="AA186" s="12">
        <v>1325</v>
      </c>
      <c r="AB186" s="12">
        <v>0</v>
      </c>
      <c r="AC186" s="12">
        <v>0</v>
      </c>
      <c r="AD186" s="12">
        <v>0</v>
      </c>
      <c r="AE186" s="12">
        <v>0</v>
      </c>
      <c r="AF186" s="12">
        <v>0</v>
      </c>
      <c r="AG186" s="22" t="s">
        <v>1428</v>
      </c>
      <c r="AH186" s="12" t="s">
        <v>1429</v>
      </c>
      <c r="AI186" s="12" t="s">
        <v>1430</v>
      </c>
      <c r="AJ186" s="46" t="s">
        <v>130</v>
      </c>
      <c r="AK186" s="13" t="s">
        <v>139</v>
      </c>
      <c r="AL186" s="24" t="s">
        <v>140</v>
      </c>
      <c r="AM186" s="13" t="s">
        <v>57</v>
      </c>
      <c r="AN186" s="13"/>
      <c r="AO186" s="12" t="s">
        <v>1150</v>
      </c>
      <c r="AP186" s="12" t="s">
        <v>78</v>
      </c>
      <c r="AQ186" s="12"/>
      <c r="AR186" s="12"/>
      <c r="AS186" s="12"/>
      <c r="AT186" s="14" t="str">
        <f ca="1">IFERROR(VLOOKUP(B186,'[2]2017省级重点项目'!$B$3:$O$206,6,0),"")</f>
        <v/>
      </c>
      <c r="AU186" s="14" t="str">
        <f ca="1" t="shared" si="13"/>
        <v/>
      </c>
      <c r="AV186" s="14" t="str">
        <f ca="1">IFERROR(VLOOKUP(B186,'[2]2017省级重点项目'!$B$3:$O$206,7,0),"")</f>
        <v/>
      </c>
      <c r="AW186" s="14" t="str">
        <f ca="1" t="shared" si="14"/>
        <v/>
      </c>
      <c r="AX186" s="14" t="str">
        <f ca="1">IFERROR(VLOOKUP(B186,'[2]2017省级重点项目'!$B$3:$O$206,12,0),"")</f>
        <v/>
      </c>
      <c r="AY186" s="14" t="str">
        <f ca="1">IFERROR(VLOOKUP(B186,'[2]2017省级重点项目'!$B$3:$O$206,9,0),"")</f>
        <v/>
      </c>
      <c r="AZ186" s="14" t="str">
        <f ca="1">IFERROR(VLOOKUP(B186,'[2]2017省级重点项目'!$B$3:$O$206,10,0),"")</f>
        <v/>
      </c>
    </row>
    <row r="187" s="1" customFormat="1" ht="129" customHeight="1" spans="1:52">
      <c r="A187" s="11">
        <f>IF(AJ187="","",COUNTA($AJ$7:AJ187))</f>
        <v>177</v>
      </c>
      <c r="B187" s="12" t="s">
        <v>1431</v>
      </c>
      <c r="C187" s="12" t="s">
        <v>78</v>
      </c>
      <c r="D187" s="12" t="s">
        <v>78</v>
      </c>
      <c r="E187" s="12" t="s">
        <v>78</v>
      </c>
      <c r="F187" s="12" t="s">
        <v>61</v>
      </c>
      <c r="G187" s="13" t="s">
        <v>1140</v>
      </c>
      <c r="H187" s="12" t="s">
        <v>130</v>
      </c>
      <c r="I187" s="12" t="s">
        <v>151</v>
      </c>
      <c r="J187" s="12" t="s">
        <v>1432</v>
      </c>
      <c r="K187" s="13" t="s">
        <v>191</v>
      </c>
      <c r="L187" s="21">
        <v>600000</v>
      </c>
      <c r="M187" s="13">
        <v>0</v>
      </c>
      <c r="N187" s="13">
        <v>600000</v>
      </c>
      <c r="O187" s="13">
        <v>0</v>
      </c>
      <c r="P187" s="13">
        <v>0</v>
      </c>
      <c r="Q187" s="13">
        <v>0</v>
      </c>
      <c r="R187" s="13">
        <v>0</v>
      </c>
      <c r="S187" s="13" t="s">
        <v>66</v>
      </c>
      <c r="T187" s="13" t="s">
        <v>123</v>
      </c>
      <c r="U187" s="21">
        <v>380000</v>
      </c>
      <c r="V187" s="12" t="s">
        <v>1433</v>
      </c>
      <c r="W187" s="21">
        <v>100000</v>
      </c>
      <c r="X187" s="12" t="s">
        <v>1434</v>
      </c>
      <c r="Y187" s="30"/>
      <c r="Z187" s="30"/>
      <c r="AA187" s="12">
        <v>320.41</v>
      </c>
      <c r="AB187" s="12">
        <v>90</v>
      </c>
      <c r="AC187" s="12">
        <v>0</v>
      </c>
      <c r="AD187" s="12">
        <v>0</v>
      </c>
      <c r="AE187" s="12">
        <v>0</v>
      </c>
      <c r="AF187" s="12">
        <v>0</v>
      </c>
      <c r="AG187" s="22" t="s">
        <v>1435</v>
      </c>
      <c r="AH187" s="12" t="s">
        <v>1436</v>
      </c>
      <c r="AI187" s="12" t="s">
        <v>1437</v>
      </c>
      <c r="AJ187" s="46" t="s">
        <v>130</v>
      </c>
      <c r="AK187" s="13" t="s">
        <v>139</v>
      </c>
      <c r="AL187" s="24" t="s">
        <v>140</v>
      </c>
      <c r="AM187" s="13" t="s">
        <v>57</v>
      </c>
      <c r="AN187" s="13"/>
      <c r="AO187" s="12" t="s">
        <v>1150</v>
      </c>
      <c r="AP187" s="12" t="s">
        <v>78</v>
      </c>
      <c r="AQ187" s="12"/>
      <c r="AR187" s="12"/>
      <c r="AS187" s="12"/>
      <c r="AT187" s="14" t="str">
        <f ca="1">IFERROR(VLOOKUP(B187,'[2]2017省级重点项目'!$B$3:$O$206,6,0),"")</f>
        <v/>
      </c>
      <c r="AU187" s="14" t="str">
        <f ca="1" t="shared" si="13"/>
        <v/>
      </c>
      <c r="AV187" s="14" t="str">
        <f ca="1">IFERROR(VLOOKUP(B187,'[2]2017省级重点项目'!$B$3:$O$206,7,0),"")</f>
        <v/>
      </c>
      <c r="AW187" s="14" t="str">
        <f ca="1" t="shared" si="14"/>
        <v/>
      </c>
      <c r="AX187" s="14" t="str">
        <f ca="1">IFERROR(VLOOKUP(B187,'[2]2017省级重点项目'!$B$3:$O$206,12,0),"")</f>
        <v/>
      </c>
      <c r="AY187" s="14" t="str">
        <f ca="1">IFERROR(VLOOKUP(B187,'[2]2017省级重点项目'!$B$3:$O$206,9,0),"")</f>
        <v/>
      </c>
      <c r="AZ187" s="14" t="str">
        <f ca="1">IFERROR(VLOOKUP(B187,'[2]2017省级重点项目'!$B$3:$O$206,10,0),"")</f>
        <v/>
      </c>
    </row>
    <row r="188" s="1" customFormat="1" ht="72" spans="1:52">
      <c r="A188" s="11">
        <f>IF(AJ188="","",COUNTA($AJ$7:AJ188))</f>
        <v>178</v>
      </c>
      <c r="B188" s="14" t="s">
        <v>1438</v>
      </c>
      <c r="C188" s="14" t="s">
        <v>60</v>
      </c>
      <c r="D188" s="14" t="s">
        <v>57</v>
      </c>
      <c r="E188" s="14" t="s">
        <v>78</v>
      </c>
      <c r="F188" s="14" t="s">
        <v>78</v>
      </c>
      <c r="G188" s="11" t="s">
        <v>1140</v>
      </c>
      <c r="H188" s="81" t="s">
        <v>168</v>
      </c>
      <c r="I188" s="58" t="s">
        <v>189</v>
      </c>
      <c r="J188" s="14" t="s">
        <v>1439</v>
      </c>
      <c r="K188" s="11" t="s">
        <v>322</v>
      </c>
      <c r="L188" s="21">
        <v>1111137</v>
      </c>
      <c r="M188" s="13">
        <v>0</v>
      </c>
      <c r="N188" s="13">
        <v>273341</v>
      </c>
      <c r="O188" s="13">
        <v>637796</v>
      </c>
      <c r="P188" s="13">
        <v>0</v>
      </c>
      <c r="Q188" s="13">
        <v>0</v>
      </c>
      <c r="R188" s="13">
        <v>0</v>
      </c>
      <c r="S188" s="13" t="s">
        <v>66</v>
      </c>
      <c r="T188" s="13" t="s">
        <v>123</v>
      </c>
      <c r="U188" s="20">
        <v>780000</v>
      </c>
      <c r="V188" s="14" t="s">
        <v>1440</v>
      </c>
      <c r="W188" s="20">
        <v>180000</v>
      </c>
      <c r="X188" s="14" t="s">
        <v>1441</v>
      </c>
      <c r="Y188" s="29"/>
      <c r="Z188" s="29">
        <v>12</v>
      </c>
      <c r="AA188" s="14">
        <v>1724</v>
      </c>
      <c r="AB188" s="14">
        <v>1724</v>
      </c>
      <c r="AC188" s="14"/>
      <c r="AD188" s="14"/>
      <c r="AE188" s="14"/>
      <c r="AF188" s="14"/>
      <c r="AG188" s="47" t="s">
        <v>1442</v>
      </c>
      <c r="AH188" s="14"/>
      <c r="AI188" s="14" t="s">
        <v>1443</v>
      </c>
      <c r="AJ188" s="49" t="s">
        <v>168</v>
      </c>
      <c r="AK188" s="24" t="s">
        <v>177</v>
      </c>
      <c r="AL188" s="50" t="s">
        <v>178</v>
      </c>
      <c r="AM188" s="24" t="s">
        <v>57</v>
      </c>
      <c r="AN188" s="24"/>
      <c r="AO188" s="12" t="s">
        <v>333</v>
      </c>
      <c r="AP188" s="14" t="s">
        <v>78</v>
      </c>
      <c r="AQ188" s="14" t="s">
        <v>78</v>
      </c>
      <c r="AR188" s="14" t="s">
        <v>78</v>
      </c>
      <c r="AS188" s="14"/>
      <c r="AT188" s="14">
        <f ca="1">IFERROR(VLOOKUP(B188,'[2]2017省级重点项目'!$B$3:$O$206,6,0),"")</f>
        <v>911137</v>
      </c>
      <c r="AU188" s="14">
        <f ca="1" t="shared" si="13"/>
        <v>200000</v>
      </c>
      <c r="AV188" s="14">
        <f ca="1">IFERROR(VLOOKUP(B188,'[2]2017省级重点项目'!$B$3:$O$206,7,0),"")</f>
        <v>120000</v>
      </c>
      <c r="AW188" s="14">
        <f ca="1" t="shared" si="14"/>
        <v>60000</v>
      </c>
      <c r="AX188" s="14" t="str">
        <f ca="1">IFERROR(VLOOKUP(B188,'[2]2017省级重点项目'!$B$3:$O$206,12,0),"")</f>
        <v>连江县</v>
      </c>
      <c r="AY188" s="14" t="str">
        <f ca="1">IFERROR(VLOOKUP(B188,'[2]2017省级重点项目'!$B$3:$O$206,9,0),"")</f>
        <v>无</v>
      </c>
      <c r="AZ188" s="14">
        <f ca="1">IFERROR(VLOOKUP(B188,'[2]2017省级重点项目'!$B$3:$O$206,10,0),"")</f>
        <v>12</v>
      </c>
    </row>
    <row r="189" s="1" customFormat="1" ht="77" customHeight="1" spans="1:52">
      <c r="A189" s="11">
        <f>IF(AJ189="","",COUNTA($AJ$7:AJ189))</f>
        <v>179</v>
      </c>
      <c r="B189" s="12" t="s">
        <v>1444</v>
      </c>
      <c r="C189" s="12" t="s">
        <v>117</v>
      </c>
      <c r="D189" s="12" t="s">
        <v>118</v>
      </c>
      <c r="E189" s="12" t="s">
        <v>78</v>
      </c>
      <c r="F189" s="12" t="s">
        <v>78</v>
      </c>
      <c r="G189" s="11" t="s">
        <v>1140</v>
      </c>
      <c r="H189" s="12" t="s">
        <v>168</v>
      </c>
      <c r="I189" s="12" t="s">
        <v>189</v>
      </c>
      <c r="J189" s="12" t="s">
        <v>1445</v>
      </c>
      <c r="K189" s="13" t="s">
        <v>65</v>
      </c>
      <c r="L189" s="21">
        <v>100000</v>
      </c>
      <c r="M189" s="13">
        <v>0</v>
      </c>
      <c r="N189" s="13">
        <v>30000</v>
      </c>
      <c r="O189" s="13">
        <v>70000</v>
      </c>
      <c r="P189" s="13">
        <v>0</v>
      </c>
      <c r="Q189" s="13">
        <v>0</v>
      </c>
      <c r="R189" s="13">
        <v>0</v>
      </c>
      <c r="S189" s="13" t="s">
        <v>1401</v>
      </c>
      <c r="T189" s="13" t="s">
        <v>123</v>
      </c>
      <c r="U189" s="21">
        <v>23000</v>
      </c>
      <c r="V189" s="12" t="s">
        <v>1446</v>
      </c>
      <c r="W189" s="21">
        <v>30000</v>
      </c>
      <c r="X189" s="12" t="s">
        <v>1447</v>
      </c>
      <c r="Y189" s="30"/>
      <c r="Z189" s="30"/>
      <c r="AA189" s="12">
        <v>304</v>
      </c>
      <c r="AB189" s="12" t="s">
        <v>1448</v>
      </c>
      <c r="AC189" s="12">
        <v>0</v>
      </c>
      <c r="AD189" s="12">
        <v>0</v>
      </c>
      <c r="AE189" s="12">
        <v>304</v>
      </c>
      <c r="AF189" s="12">
        <v>304</v>
      </c>
      <c r="AG189" s="22" t="s">
        <v>1449</v>
      </c>
      <c r="AH189" s="12" t="s">
        <v>1450</v>
      </c>
      <c r="AI189" s="12" t="s">
        <v>1450</v>
      </c>
      <c r="AJ189" s="49" t="s">
        <v>168</v>
      </c>
      <c r="AK189" s="24" t="s">
        <v>177</v>
      </c>
      <c r="AL189" s="50" t="s">
        <v>178</v>
      </c>
      <c r="AM189" s="24" t="s">
        <v>57</v>
      </c>
      <c r="AN189" s="24"/>
      <c r="AO189" s="12" t="s">
        <v>333</v>
      </c>
      <c r="AP189" s="14" t="s">
        <v>78</v>
      </c>
      <c r="AQ189" s="14" t="s">
        <v>78</v>
      </c>
      <c r="AR189" s="14"/>
      <c r="AS189" s="14"/>
      <c r="AT189" s="14">
        <f ca="1">IFERROR(VLOOKUP(B189,'[2]2017省级重点项目'!$B$3:$O$206,6,0),"")</f>
        <v>100000</v>
      </c>
      <c r="AU189" s="14">
        <f ca="1" t="shared" si="13"/>
        <v>0</v>
      </c>
      <c r="AV189" s="14">
        <f ca="1">IFERROR(VLOOKUP(B189,'[2]2017省级重点项目'!$B$3:$O$206,7,0),"")</f>
        <v>30000</v>
      </c>
      <c r="AW189" s="14">
        <f ca="1" t="shared" si="14"/>
        <v>0</v>
      </c>
      <c r="AX189" s="14" t="str">
        <f ca="1">IFERROR(VLOOKUP(B189,'[2]2017省级重点项目'!$B$3:$O$206,12,0),"")</f>
        <v>连江县</v>
      </c>
      <c r="AY189" s="14" t="str">
        <f ca="1">IFERROR(VLOOKUP(B189,'[2]2017省级重点项目'!$B$3:$O$206,9,0),"")</f>
        <v>无</v>
      </c>
      <c r="AZ189" s="14" t="str">
        <f ca="1">IFERROR(VLOOKUP(B189,'[2]2017省级重点项目'!$B$3:$O$206,10,0),"")</f>
        <v>无</v>
      </c>
    </row>
    <row r="190" s="1" customFormat="1" ht="89" customHeight="1" spans="1:52">
      <c r="A190" s="11">
        <f>IF(AJ190="","",COUNTA($AJ$7:AJ190))</f>
        <v>180</v>
      </c>
      <c r="B190" s="12" t="s">
        <v>1451</v>
      </c>
      <c r="C190" s="12" t="s">
        <v>117</v>
      </c>
      <c r="D190" s="12" t="s">
        <v>118</v>
      </c>
      <c r="E190" s="12" t="s">
        <v>61</v>
      </c>
      <c r="F190" s="12" t="s">
        <v>78</v>
      </c>
      <c r="G190" s="11" t="s">
        <v>1140</v>
      </c>
      <c r="H190" s="12" t="s">
        <v>168</v>
      </c>
      <c r="I190" s="12" t="s">
        <v>189</v>
      </c>
      <c r="J190" s="12" t="s">
        <v>1452</v>
      </c>
      <c r="K190" s="13" t="s">
        <v>122</v>
      </c>
      <c r="L190" s="21">
        <v>106818</v>
      </c>
      <c r="M190" s="13">
        <v>0</v>
      </c>
      <c r="N190" s="13">
        <v>32045</v>
      </c>
      <c r="O190" s="13">
        <v>74773</v>
      </c>
      <c r="P190" s="13">
        <v>0</v>
      </c>
      <c r="Q190" s="13">
        <v>0</v>
      </c>
      <c r="R190" s="13">
        <v>0</v>
      </c>
      <c r="S190" s="13" t="s">
        <v>897</v>
      </c>
      <c r="T190" s="13" t="s">
        <v>123</v>
      </c>
      <c r="U190" s="21">
        <v>30000</v>
      </c>
      <c r="V190" s="12" t="s">
        <v>1453</v>
      </c>
      <c r="W190" s="21">
        <v>30000</v>
      </c>
      <c r="X190" s="12" t="s">
        <v>1454</v>
      </c>
      <c r="Y190" s="30"/>
      <c r="Z190" s="30"/>
      <c r="AA190" s="12"/>
      <c r="AB190" s="12">
        <v>586</v>
      </c>
      <c r="AC190" s="12"/>
      <c r="AD190" s="12"/>
      <c r="AE190" s="12"/>
      <c r="AF190" s="12"/>
      <c r="AG190" s="22" t="s">
        <v>1455</v>
      </c>
      <c r="AH190" s="12" t="s">
        <v>1456</v>
      </c>
      <c r="AI190" s="12" t="s">
        <v>1457</v>
      </c>
      <c r="AJ190" s="49" t="s">
        <v>168</v>
      </c>
      <c r="AK190" s="24" t="s">
        <v>177</v>
      </c>
      <c r="AL190" s="50" t="s">
        <v>178</v>
      </c>
      <c r="AM190" s="24" t="s">
        <v>57</v>
      </c>
      <c r="AN190" s="24"/>
      <c r="AO190" s="12" t="s">
        <v>333</v>
      </c>
      <c r="AP190" s="14" t="s">
        <v>78</v>
      </c>
      <c r="AQ190" s="14" t="s">
        <v>78</v>
      </c>
      <c r="AR190" s="14"/>
      <c r="AS190" s="14"/>
      <c r="AT190" s="14">
        <f ca="1">IFERROR(VLOOKUP(B190,'[2]2017省级重点项目'!$B$3:$O$206,6,0),"")</f>
        <v>120000</v>
      </c>
      <c r="AU190" s="14">
        <f ca="1" t="shared" si="13"/>
        <v>-13182</v>
      </c>
      <c r="AV190" s="14">
        <f ca="1">IFERROR(VLOOKUP(B190,'[2]2017省级重点项目'!$B$3:$O$206,7,0),"")</f>
        <v>30000</v>
      </c>
      <c r="AW190" s="14">
        <f ca="1" t="shared" si="14"/>
        <v>0</v>
      </c>
      <c r="AX190" s="14" t="str">
        <f ca="1">IFERROR(VLOOKUP(B190,'[2]2017省级重点项目'!$B$3:$O$206,12,0),"")</f>
        <v>连江县</v>
      </c>
      <c r="AY190" s="14" t="str">
        <f ca="1">IFERROR(VLOOKUP(B190,'[2]2017省级重点项目'!$B$3:$O$206,9,0),"")</f>
        <v>无</v>
      </c>
      <c r="AZ190" s="14" t="str">
        <f ca="1">IFERROR(VLOOKUP(B190,'[2]2017省级重点项目'!$B$3:$O$206,10,0),"")</f>
        <v>无</v>
      </c>
    </row>
    <row r="191" s="1" customFormat="1" ht="77" customHeight="1" spans="1:52">
      <c r="A191" s="11">
        <f>IF(AJ191="","",COUNTA($AJ$7:AJ191))</f>
        <v>181</v>
      </c>
      <c r="B191" s="15" t="s">
        <v>1458</v>
      </c>
      <c r="C191" s="12" t="s">
        <v>60</v>
      </c>
      <c r="D191" s="12" t="s">
        <v>57</v>
      </c>
      <c r="E191" s="16" t="s">
        <v>78</v>
      </c>
      <c r="F191" s="16" t="s">
        <v>78</v>
      </c>
      <c r="G191" s="11" t="s">
        <v>1140</v>
      </c>
      <c r="H191" s="16" t="s">
        <v>168</v>
      </c>
      <c r="I191" s="16" t="s">
        <v>189</v>
      </c>
      <c r="J191" s="16" t="s">
        <v>1459</v>
      </c>
      <c r="K191" s="24" t="s">
        <v>182</v>
      </c>
      <c r="L191" s="20">
        <v>360000</v>
      </c>
      <c r="M191" s="24"/>
      <c r="N191" s="24">
        <v>260000</v>
      </c>
      <c r="O191" s="24"/>
      <c r="P191" s="24"/>
      <c r="Q191" s="24"/>
      <c r="R191" s="26"/>
      <c r="S191" s="24" t="s">
        <v>1323</v>
      </c>
      <c r="T191" s="24" t="s">
        <v>123</v>
      </c>
      <c r="U191" s="20">
        <v>250000</v>
      </c>
      <c r="V191" s="16" t="s">
        <v>1460</v>
      </c>
      <c r="W191" s="20">
        <v>85000</v>
      </c>
      <c r="X191" s="16" t="s">
        <v>1461</v>
      </c>
      <c r="Y191" s="31"/>
      <c r="Z191" s="31">
        <v>8</v>
      </c>
      <c r="AA191" s="16">
        <v>300</v>
      </c>
      <c r="AB191" s="16">
        <v>300</v>
      </c>
      <c r="AC191" s="16"/>
      <c r="AD191" s="16"/>
      <c r="AE191" s="16"/>
      <c r="AF191" s="16"/>
      <c r="AG191" s="51" t="s">
        <v>1462</v>
      </c>
      <c r="AH191" s="16"/>
      <c r="AI191" s="16" t="s">
        <v>1463</v>
      </c>
      <c r="AJ191" s="49" t="s">
        <v>168</v>
      </c>
      <c r="AK191" s="24" t="s">
        <v>177</v>
      </c>
      <c r="AL191" s="24" t="s">
        <v>195</v>
      </c>
      <c r="AM191" s="24" t="s">
        <v>57</v>
      </c>
      <c r="AN191" s="24"/>
      <c r="AO191" s="12" t="s">
        <v>333</v>
      </c>
      <c r="AP191" s="14" t="s">
        <v>78</v>
      </c>
      <c r="AQ191" s="14" t="s">
        <v>78</v>
      </c>
      <c r="AR191" s="14" t="s">
        <v>78</v>
      </c>
      <c r="AS191" s="14"/>
      <c r="AT191" s="14">
        <f ca="1">IFERROR(VLOOKUP(B191,'[2]2017省级重点项目'!$B$3:$O$206,6,0),"")</f>
        <v>260000</v>
      </c>
      <c r="AU191" s="14">
        <f ca="1" t="shared" si="13"/>
        <v>100000</v>
      </c>
      <c r="AV191" s="14">
        <f ca="1">IFERROR(VLOOKUP(B191,'[2]2017省级重点项目'!$B$3:$O$206,7,0),"")</f>
        <v>60000</v>
      </c>
      <c r="AW191" s="14">
        <f ca="1" t="shared" si="14"/>
        <v>25000</v>
      </c>
      <c r="AX191" s="14" t="str">
        <f ca="1">IFERROR(VLOOKUP(B191,'[2]2017省级重点项目'!$B$3:$O$206,12,0),"")</f>
        <v>连江县</v>
      </c>
      <c r="AY191" s="14" t="str">
        <f ca="1">IFERROR(VLOOKUP(B191,'[2]2017省级重点项目'!$B$3:$O$206,9,0),"")</f>
        <v>无</v>
      </c>
      <c r="AZ191" s="14">
        <f ca="1">IFERROR(VLOOKUP(B191,'[2]2017省级重点项目'!$B$3:$O$206,10,0),"")</f>
        <v>8</v>
      </c>
    </row>
    <row r="192" s="1" customFormat="1" ht="90" customHeight="1" spans="1:52">
      <c r="A192" s="11">
        <f>IF(AJ192="","",COUNTA($AJ$7:AJ192))</f>
        <v>182</v>
      </c>
      <c r="B192" s="12" t="s">
        <v>1464</v>
      </c>
      <c r="C192" s="12" t="s">
        <v>60</v>
      </c>
      <c r="D192" s="12" t="s">
        <v>57</v>
      </c>
      <c r="E192" s="12" t="s">
        <v>78</v>
      </c>
      <c r="F192" s="12" t="s">
        <v>61</v>
      </c>
      <c r="G192" s="13" t="s">
        <v>1140</v>
      </c>
      <c r="H192" s="12" t="s">
        <v>197</v>
      </c>
      <c r="I192" s="12" t="s">
        <v>1465</v>
      </c>
      <c r="J192" s="12" t="s">
        <v>1466</v>
      </c>
      <c r="K192" s="13" t="s">
        <v>1393</v>
      </c>
      <c r="L192" s="21">
        <v>200000</v>
      </c>
      <c r="M192" s="13">
        <v>20000</v>
      </c>
      <c r="N192" s="13"/>
      <c r="O192" s="13"/>
      <c r="P192" s="13"/>
      <c r="Q192" s="13"/>
      <c r="R192" s="13"/>
      <c r="S192" s="13" t="s">
        <v>35</v>
      </c>
      <c r="T192" s="13" t="s">
        <v>61</v>
      </c>
      <c r="U192" s="21">
        <v>25000</v>
      </c>
      <c r="V192" s="12" t="s">
        <v>1467</v>
      </c>
      <c r="W192" s="21">
        <v>7000</v>
      </c>
      <c r="X192" s="12" t="s">
        <v>1468</v>
      </c>
      <c r="Y192" s="30"/>
      <c r="Z192" s="30"/>
      <c r="AA192" s="12">
        <v>200</v>
      </c>
      <c r="AB192" s="12"/>
      <c r="AC192" s="12"/>
      <c r="AD192" s="12"/>
      <c r="AE192" s="12"/>
      <c r="AF192" s="12"/>
      <c r="AG192" s="22" t="s">
        <v>1469</v>
      </c>
      <c r="AH192" s="12" t="s">
        <v>1470</v>
      </c>
      <c r="AI192" s="12" t="s">
        <v>1470</v>
      </c>
      <c r="AJ192" s="46" t="s">
        <v>197</v>
      </c>
      <c r="AK192" s="13" t="s">
        <v>206</v>
      </c>
      <c r="AL192" s="50" t="s">
        <v>207</v>
      </c>
      <c r="AM192" s="13" t="s">
        <v>57</v>
      </c>
      <c r="AN192" s="13"/>
      <c r="AO192" s="12" t="s">
        <v>333</v>
      </c>
      <c r="AP192" s="12" t="s">
        <v>78</v>
      </c>
      <c r="AQ192" s="12" t="s">
        <v>78</v>
      </c>
      <c r="AR192" s="12"/>
      <c r="AS192" s="12"/>
      <c r="AT192" s="14">
        <f ca="1">IFERROR(VLOOKUP(B192,'[2]2017省级重点项目'!$B$3:$O$206,6,0),"")</f>
        <v>200000</v>
      </c>
      <c r="AU192" s="14">
        <f ca="1" t="shared" si="13"/>
        <v>0</v>
      </c>
      <c r="AV192" s="14">
        <f ca="1">IFERROR(VLOOKUP(B192,'[2]2017省级重点项目'!$B$3:$O$206,7,0),"")</f>
        <v>7000</v>
      </c>
      <c r="AW192" s="14">
        <f ca="1" t="shared" si="14"/>
        <v>0</v>
      </c>
      <c r="AX192" s="14" t="str">
        <f ca="1">IFERROR(VLOOKUP(B192,'[2]2017省级重点项目'!$B$3:$O$206,12,0),"")</f>
        <v>闽清县</v>
      </c>
      <c r="AY192" s="14" t="str">
        <f ca="1">IFERROR(VLOOKUP(B192,'[2]2017省级重点项目'!$B$3:$O$206,9,0),"")</f>
        <v>无</v>
      </c>
      <c r="AZ192" s="14">
        <f ca="1">IFERROR(VLOOKUP(B192,'[2]2017省级重点项目'!$B$3:$O$206,10,0),"")</f>
        <v>12</v>
      </c>
    </row>
    <row r="193" s="1" customFormat="1" ht="125" customHeight="1" spans="1:52">
      <c r="A193" s="11">
        <f>IF(AJ193="","",COUNTA($AJ$7:AJ193))</f>
        <v>183</v>
      </c>
      <c r="B193" s="12" t="s">
        <v>1471</v>
      </c>
      <c r="C193" s="12" t="s">
        <v>60</v>
      </c>
      <c r="D193" s="12" t="s">
        <v>57</v>
      </c>
      <c r="E193" s="12" t="s">
        <v>78</v>
      </c>
      <c r="F193" s="12" t="s">
        <v>61</v>
      </c>
      <c r="G193" s="13" t="s">
        <v>1140</v>
      </c>
      <c r="H193" s="12" t="s">
        <v>197</v>
      </c>
      <c r="I193" s="12" t="s">
        <v>1472</v>
      </c>
      <c r="J193" s="12" t="s">
        <v>1473</v>
      </c>
      <c r="K193" s="13" t="s">
        <v>1474</v>
      </c>
      <c r="L193" s="21">
        <v>266000</v>
      </c>
      <c r="M193" s="13">
        <v>35000</v>
      </c>
      <c r="N193" s="13">
        <v>0</v>
      </c>
      <c r="O193" s="13">
        <v>25000</v>
      </c>
      <c r="P193" s="13">
        <v>0</v>
      </c>
      <c r="Q193" s="13">
        <v>0</v>
      </c>
      <c r="R193" s="13">
        <v>0</v>
      </c>
      <c r="S193" s="13" t="s">
        <v>83</v>
      </c>
      <c r="T193" s="13" t="s">
        <v>61</v>
      </c>
      <c r="U193" s="21">
        <v>45800</v>
      </c>
      <c r="V193" s="12" t="s">
        <v>1475</v>
      </c>
      <c r="W193" s="21">
        <v>8500</v>
      </c>
      <c r="X193" s="12" t="s">
        <v>1476</v>
      </c>
      <c r="Y193" s="30"/>
      <c r="Z193" s="30"/>
      <c r="AA193" s="12">
        <v>19057</v>
      </c>
      <c r="AB193" s="12"/>
      <c r="AC193" s="12">
        <v>520</v>
      </c>
      <c r="AD193" s="12"/>
      <c r="AE193" s="12">
        <v>0</v>
      </c>
      <c r="AF193" s="12">
        <v>0</v>
      </c>
      <c r="AG193" s="22" t="s">
        <v>1477</v>
      </c>
      <c r="AH193" s="12" t="s">
        <v>1478</v>
      </c>
      <c r="AI193" s="12" t="s">
        <v>1479</v>
      </c>
      <c r="AJ193" s="46" t="s">
        <v>197</v>
      </c>
      <c r="AK193" s="13" t="s">
        <v>206</v>
      </c>
      <c r="AL193" s="50" t="s">
        <v>207</v>
      </c>
      <c r="AM193" s="13" t="s">
        <v>57</v>
      </c>
      <c r="AN193" s="13"/>
      <c r="AO193" s="12" t="s">
        <v>333</v>
      </c>
      <c r="AP193" s="12" t="s">
        <v>78</v>
      </c>
      <c r="AQ193" s="12" t="s">
        <v>78</v>
      </c>
      <c r="AR193" s="12"/>
      <c r="AS193" s="12"/>
      <c r="AT193" s="14">
        <f ca="1">IFERROR(VLOOKUP(B193,'[2]2017省级重点项目'!$B$3:$O$206,6,0),"")</f>
        <v>266000</v>
      </c>
      <c r="AU193" s="14">
        <f ca="1" t="shared" si="13"/>
        <v>0</v>
      </c>
      <c r="AV193" s="14">
        <f ca="1">IFERROR(VLOOKUP(B193,'[2]2017省级重点项目'!$B$3:$O$206,7,0),"")</f>
        <v>8500</v>
      </c>
      <c r="AW193" s="14">
        <f ca="1" t="shared" si="14"/>
        <v>0</v>
      </c>
      <c r="AX193" s="14" t="str">
        <f ca="1">IFERROR(VLOOKUP(B193,'[2]2017省级重点项目'!$B$3:$O$206,12,0),"")</f>
        <v>闽清县</v>
      </c>
      <c r="AY193" s="14" t="str">
        <f ca="1">IFERROR(VLOOKUP(B193,'[2]2017省级重点项目'!$B$3:$O$206,9,0),"")</f>
        <v>无</v>
      </c>
      <c r="AZ193" s="14" t="str">
        <f ca="1">IFERROR(VLOOKUP(B193,'[2]2017省级重点项目'!$B$3:$O$206,10,0),"")</f>
        <v>无</v>
      </c>
    </row>
    <row r="194" s="1" customFormat="1" ht="164" customHeight="1" spans="1:52">
      <c r="A194" s="11">
        <f>IF(AJ194="","",COUNTA($AJ$7:AJ194))</f>
        <v>184</v>
      </c>
      <c r="B194" s="12" t="s">
        <v>1480</v>
      </c>
      <c r="C194" s="12" t="s">
        <v>60</v>
      </c>
      <c r="D194" s="12" t="s">
        <v>57</v>
      </c>
      <c r="E194" s="12" t="s">
        <v>78</v>
      </c>
      <c r="F194" s="12"/>
      <c r="G194" s="13" t="s">
        <v>1140</v>
      </c>
      <c r="H194" s="12" t="s">
        <v>197</v>
      </c>
      <c r="I194" s="12" t="s">
        <v>1481</v>
      </c>
      <c r="J194" s="12" t="s">
        <v>1482</v>
      </c>
      <c r="K194" s="13" t="s">
        <v>1483</v>
      </c>
      <c r="L194" s="21">
        <v>60000</v>
      </c>
      <c r="M194" s="13">
        <v>60000</v>
      </c>
      <c r="N194" s="13"/>
      <c r="O194" s="13"/>
      <c r="P194" s="13"/>
      <c r="Q194" s="13"/>
      <c r="R194" s="13"/>
      <c r="S194" s="13" t="s">
        <v>35</v>
      </c>
      <c r="T194" s="13" t="s">
        <v>61</v>
      </c>
      <c r="U194" s="21">
        <v>4323</v>
      </c>
      <c r="V194" s="12" t="s">
        <v>1484</v>
      </c>
      <c r="W194" s="21">
        <v>7000</v>
      </c>
      <c r="X194" s="12" t="s">
        <v>1485</v>
      </c>
      <c r="Y194" s="30"/>
      <c r="Z194" s="30"/>
      <c r="AA194" s="12">
        <v>1000</v>
      </c>
      <c r="AB194" s="12">
        <v>500</v>
      </c>
      <c r="AC194" s="12">
        <v>500</v>
      </c>
      <c r="AD194" s="12">
        <v>300</v>
      </c>
      <c r="AE194" s="12"/>
      <c r="AF194" s="12"/>
      <c r="AG194" s="22" t="s">
        <v>1486</v>
      </c>
      <c r="AH194" s="12" t="s">
        <v>1487</v>
      </c>
      <c r="AI194" s="12" t="s">
        <v>1487</v>
      </c>
      <c r="AJ194" s="46" t="s">
        <v>197</v>
      </c>
      <c r="AK194" s="13" t="s">
        <v>206</v>
      </c>
      <c r="AL194" s="50" t="s">
        <v>227</v>
      </c>
      <c r="AM194" s="13" t="s">
        <v>57</v>
      </c>
      <c r="AN194" s="13"/>
      <c r="AO194" s="12" t="s">
        <v>333</v>
      </c>
      <c r="AP194" s="12" t="s">
        <v>78</v>
      </c>
      <c r="AQ194" s="12" t="s">
        <v>78</v>
      </c>
      <c r="AR194" s="12"/>
      <c r="AS194" s="12"/>
      <c r="AT194" s="14">
        <f ca="1">IFERROR(VLOOKUP(B194,'[2]2017省级重点项目'!$B$3:$O$206,6,0),"")</f>
        <v>60000</v>
      </c>
      <c r="AU194" s="14">
        <f ca="1" t="shared" si="13"/>
        <v>0</v>
      </c>
      <c r="AV194" s="14">
        <f ca="1">IFERROR(VLOOKUP(B194,'[2]2017省级重点项目'!$B$3:$O$206,7,0),"")</f>
        <v>7000</v>
      </c>
      <c r="AW194" s="14">
        <f ca="1" t="shared" si="14"/>
        <v>0</v>
      </c>
      <c r="AX194" s="14" t="str">
        <f ca="1">IFERROR(VLOOKUP(B194,'[2]2017省级重点项目'!$B$3:$O$206,12,0),"")</f>
        <v>闽清县</v>
      </c>
      <c r="AY194" s="14" t="str">
        <f ca="1">IFERROR(VLOOKUP(B194,'[2]2017省级重点项目'!$B$3:$O$206,9,0),"")</f>
        <v>无</v>
      </c>
      <c r="AZ194" s="14" t="str">
        <f ca="1">IFERROR(VLOOKUP(B194,'[2]2017省级重点项目'!$B$3:$O$206,10,0),"")</f>
        <v>无</v>
      </c>
    </row>
    <row r="195" s="1" customFormat="1" ht="64" customHeight="1" spans="1:52">
      <c r="A195" s="11">
        <f>IF(AJ195="","",COUNTA($AJ$7:AJ195))</f>
        <v>185</v>
      </c>
      <c r="B195" s="12" t="s">
        <v>1488</v>
      </c>
      <c r="C195" s="12" t="s">
        <v>60</v>
      </c>
      <c r="D195" s="12" t="s">
        <v>57</v>
      </c>
      <c r="E195" s="12" t="s">
        <v>78</v>
      </c>
      <c r="F195" s="12" t="s">
        <v>78</v>
      </c>
      <c r="G195" s="13" t="s">
        <v>1140</v>
      </c>
      <c r="H195" s="12" t="s">
        <v>229</v>
      </c>
      <c r="I195" s="12" t="s">
        <v>241</v>
      </c>
      <c r="J195" s="12" t="s">
        <v>1489</v>
      </c>
      <c r="K195" s="13" t="s">
        <v>82</v>
      </c>
      <c r="L195" s="21">
        <v>84400</v>
      </c>
      <c r="M195" s="13"/>
      <c r="N195" s="13">
        <v>29000</v>
      </c>
      <c r="O195" s="13">
        <v>55400</v>
      </c>
      <c r="P195" s="13"/>
      <c r="Q195" s="13"/>
      <c r="R195" s="13"/>
      <c r="S195" s="13" t="s">
        <v>66</v>
      </c>
      <c r="T195" s="13" t="s">
        <v>35</v>
      </c>
      <c r="U195" s="21">
        <v>46000</v>
      </c>
      <c r="V195" s="12" t="s">
        <v>1490</v>
      </c>
      <c r="W195" s="21">
        <v>10000</v>
      </c>
      <c r="X195" s="12" t="s">
        <v>1491</v>
      </c>
      <c r="Y195" s="30"/>
      <c r="Z195" s="30"/>
      <c r="AA195" s="12">
        <v>643.1</v>
      </c>
      <c r="AB195" s="12">
        <v>300</v>
      </c>
      <c r="AC195" s="12"/>
      <c r="AD195" s="12"/>
      <c r="AE195" s="12"/>
      <c r="AF195" s="12"/>
      <c r="AG195" s="22" t="s">
        <v>1492</v>
      </c>
      <c r="AH195" s="12" t="s">
        <v>1493</v>
      </c>
      <c r="AI195" s="12" t="s">
        <v>1494</v>
      </c>
      <c r="AJ195" s="46" t="s">
        <v>229</v>
      </c>
      <c r="AK195" s="13" t="s">
        <v>238</v>
      </c>
      <c r="AL195" s="50" t="s">
        <v>455</v>
      </c>
      <c r="AM195" s="13" t="s">
        <v>57</v>
      </c>
      <c r="AN195" s="13"/>
      <c r="AO195" s="12" t="s">
        <v>333</v>
      </c>
      <c r="AP195" s="12"/>
      <c r="AQ195" s="12" t="s">
        <v>78</v>
      </c>
      <c r="AR195" s="12"/>
      <c r="AS195" s="12"/>
      <c r="AT195" s="14">
        <f ca="1">IFERROR(VLOOKUP(B195,'[2]2017省级重点项目'!$B$3:$O$206,6,0),"")</f>
        <v>84400</v>
      </c>
      <c r="AU195" s="14">
        <f ca="1" t="shared" si="13"/>
        <v>0</v>
      </c>
      <c r="AV195" s="14">
        <f ca="1">IFERROR(VLOOKUP(B195,'[2]2017省级重点项目'!$B$3:$O$206,7,0),"")</f>
        <v>10000</v>
      </c>
      <c r="AW195" s="14">
        <f ca="1" t="shared" si="14"/>
        <v>0</v>
      </c>
      <c r="AX195" s="14" t="str">
        <f ca="1">IFERROR(VLOOKUP(B195,'[2]2017省级重点项目'!$B$3:$O$206,12,0),"")</f>
        <v>罗源县</v>
      </c>
      <c r="AY195" s="14" t="str">
        <f ca="1">IFERROR(VLOOKUP(B195,'[2]2017省级重点项目'!$B$3:$O$206,9,0),"")</f>
        <v>无</v>
      </c>
      <c r="AZ195" s="14" t="str">
        <f ca="1">IFERROR(VLOOKUP(B195,'[2]2017省级重点项目'!$B$3:$O$206,10,0),"")</f>
        <v>无</v>
      </c>
    </row>
    <row r="196" s="1" customFormat="1" ht="84" spans="1:52">
      <c r="A196" s="11">
        <f>IF(AJ196="","",COUNTA($AJ$7:AJ196))</f>
        <v>186</v>
      </c>
      <c r="B196" s="12" t="s">
        <v>1495</v>
      </c>
      <c r="C196" s="12" t="s">
        <v>117</v>
      </c>
      <c r="D196" s="12" t="s">
        <v>118</v>
      </c>
      <c r="E196" s="12" t="s">
        <v>78</v>
      </c>
      <c r="F196" s="12" t="s">
        <v>78</v>
      </c>
      <c r="G196" s="13" t="s">
        <v>1140</v>
      </c>
      <c r="H196" s="12" t="s">
        <v>229</v>
      </c>
      <c r="I196" s="12" t="s">
        <v>1496</v>
      </c>
      <c r="J196" s="12" t="s">
        <v>1497</v>
      </c>
      <c r="K196" s="13" t="s">
        <v>257</v>
      </c>
      <c r="L196" s="21">
        <v>50000</v>
      </c>
      <c r="M196" s="13"/>
      <c r="N196" s="13">
        <v>50000</v>
      </c>
      <c r="O196" s="13"/>
      <c r="P196" s="13"/>
      <c r="Q196" s="13"/>
      <c r="R196" s="13"/>
      <c r="S196" s="13" t="s">
        <v>83</v>
      </c>
      <c r="T196" s="13" t="s">
        <v>35</v>
      </c>
      <c r="U196" s="21">
        <v>10365</v>
      </c>
      <c r="V196" s="12" t="s">
        <v>1498</v>
      </c>
      <c r="W196" s="21">
        <v>6000</v>
      </c>
      <c r="X196" s="12" t="s">
        <v>1499</v>
      </c>
      <c r="Y196" s="30"/>
      <c r="Z196" s="30"/>
      <c r="AA196" s="12">
        <v>159</v>
      </c>
      <c r="AB196" s="12"/>
      <c r="AC196" s="12"/>
      <c r="AD196" s="12"/>
      <c r="AE196" s="12"/>
      <c r="AF196" s="12"/>
      <c r="AG196" s="22" t="s">
        <v>1500</v>
      </c>
      <c r="AH196" s="12" t="s">
        <v>1501</v>
      </c>
      <c r="AI196" s="12" t="s">
        <v>1502</v>
      </c>
      <c r="AJ196" s="46" t="s">
        <v>229</v>
      </c>
      <c r="AK196" s="13" t="s">
        <v>238</v>
      </c>
      <c r="AL196" s="50" t="s">
        <v>455</v>
      </c>
      <c r="AM196" s="13" t="s">
        <v>57</v>
      </c>
      <c r="AN196" s="13"/>
      <c r="AO196" s="12" t="s">
        <v>333</v>
      </c>
      <c r="AP196" s="12"/>
      <c r="AQ196" s="12" t="s">
        <v>78</v>
      </c>
      <c r="AR196" s="12"/>
      <c r="AS196" s="12"/>
      <c r="AT196" s="14">
        <f ca="1">IFERROR(VLOOKUP(B196,'[2]2017省级重点项目'!$B$3:$O$206,6,0),"")</f>
        <v>50000</v>
      </c>
      <c r="AU196" s="14">
        <f ca="1" t="shared" si="13"/>
        <v>0</v>
      </c>
      <c r="AV196" s="14">
        <f ca="1">IFERROR(VLOOKUP(B196,'[2]2017省级重点项目'!$B$3:$O$206,7,0),"")</f>
        <v>6000</v>
      </c>
      <c r="AW196" s="14">
        <f ca="1" t="shared" si="14"/>
        <v>0</v>
      </c>
      <c r="AX196" s="14" t="str">
        <f ca="1">IFERROR(VLOOKUP(B196,'[2]2017省级重点项目'!$B$3:$O$206,12,0),"")</f>
        <v>罗源县</v>
      </c>
      <c r="AY196" s="14" t="str">
        <f ca="1">IFERROR(VLOOKUP(B196,'[2]2017省级重点项目'!$B$3:$O$206,9,0),"")</f>
        <v>无</v>
      </c>
      <c r="AZ196" s="14" t="str">
        <f ca="1">IFERROR(VLOOKUP(B196,'[2]2017省级重点项目'!$B$3:$O$206,10,0),"")</f>
        <v>无</v>
      </c>
    </row>
    <row r="197" s="1" customFormat="1" ht="84" customHeight="1" spans="1:52">
      <c r="A197" s="11">
        <f>IF(AJ197="","",COUNTA($AJ$7:AJ197))</f>
        <v>187</v>
      </c>
      <c r="B197" s="12" t="s">
        <v>1503</v>
      </c>
      <c r="C197" s="12" t="s">
        <v>150</v>
      </c>
      <c r="D197" s="12" t="s">
        <v>78</v>
      </c>
      <c r="E197" s="12" t="s">
        <v>78</v>
      </c>
      <c r="F197" s="12" t="s">
        <v>78</v>
      </c>
      <c r="G197" s="13" t="s">
        <v>1140</v>
      </c>
      <c r="H197" s="12" t="s">
        <v>229</v>
      </c>
      <c r="I197" s="12" t="s">
        <v>241</v>
      </c>
      <c r="J197" s="12" t="s">
        <v>1504</v>
      </c>
      <c r="K197" s="13" t="s">
        <v>182</v>
      </c>
      <c r="L197" s="21">
        <v>27500</v>
      </c>
      <c r="M197" s="13"/>
      <c r="N197" s="13">
        <v>7500</v>
      </c>
      <c r="O197" s="13">
        <v>20000</v>
      </c>
      <c r="P197" s="13"/>
      <c r="Q197" s="13"/>
      <c r="R197" s="13"/>
      <c r="S197" s="13" t="s">
        <v>83</v>
      </c>
      <c r="T197" s="13" t="s">
        <v>35</v>
      </c>
      <c r="U197" s="21">
        <v>19500</v>
      </c>
      <c r="V197" s="12" t="s">
        <v>1505</v>
      </c>
      <c r="W197" s="21">
        <v>8000</v>
      </c>
      <c r="X197" s="12" t="s">
        <v>1506</v>
      </c>
      <c r="Y197" s="30"/>
      <c r="Z197" s="30">
        <v>12</v>
      </c>
      <c r="AA197" s="12">
        <v>156.78</v>
      </c>
      <c r="AB197" s="12">
        <v>113.78</v>
      </c>
      <c r="AC197" s="12"/>
      <c r="AD197" s="12"/>
      <c r="AE197" s="12"/>
      <c r="AF197" s="12"/>
      <c r="AG197" s="22" t="s">
        <v>1507</v>
      </c>
      <c r="AH197" s="12" t="s">
        <v>1508</v>
      </c>
      <c r="AI197" s="12" t="s">
        <v>1509</v>
      </c>
      <c r="AJ197" s="46" t="s">
        <v>229</v>
      </c>
      <c r="AK197" s="13" t="s">
        <v>238</v>
      </c>
      <c r="AL197" s="50" t="s">
        <v>455</v>
      </c>
      <c r="AM197" s="13" t="s">
        <v>57</v>
      </c>
      <c r="AN197" s="13"/>
      <c r="AO197" s="12" t="s">
        <v>333</v>
      </c>
      <c r="AP197" s="12" t="s">
        <v>78</v>
      </c>
      <c r="AQ197" s="12" t="s">
        <v>78</v>
      </c>
      <c r="AR197" s="12"/>
      <c r="AS197" s="12"/>
      <c r="AT197" s="14">
        <f ca="1">IFERROR(VLOOKUP(B197,'[2]2017省级重点项目'!$B$3:$O$206,6,0),"")</f>
        <v>27500</v>
      </c>
      <c r="AU197" s="14">
        <f ca="1" t="shared" si="13"/>
        <v>0</v>
      </c>
      <c r="AV197" s="14">
        <f ca="1">IFERROR(VLOOKUP(B197,'[2]2017省级重点项目'!$B$3:$O$206,7,0),"")</f>
        <v>8000</v>
      </c>
      <c r="AW197" s="14">
        <f ca="1" t="shared" si="14"/>
        <v>0</v>
      </c>
      <c r="AX197" s="14" t="str">
        <f ca="1">IFERROR(VLOOKUP(B197,'[2]2017省级重点项目'!$B$3:$O$206,12,0),"")</f>
        <v>罗源县</v>
      </c>
      <c r="AY197" s="14" t="str">
        <f ca="1">IFERROR(VLOOKUP(B197,'[2]2017省级重点项目'!$B$3:$O$206,9,0),"")</f>
        <v>无</v>
      </c>
      <c r="AZ197" s="14">
        <f ca="1">IFERROR(VLOOKUP(B197,'[2]2017省级重点项目'!$B$3:$O$206,10,0),"")</f>
        <v>12</v>
      </c>
    </row>
    <row r="198" s="1" customFormat="1" ht="65" customHeight="1" spans="1:52">
      <c r="A198" s="11">
        <f>IF(AJ198="","",COUNTA($AJ$7:AJ198))</f>
        <v>188</v>
      </c>
      <c r="B198" s="12" t="s">
        <v>1510</v>
      </c>
      <c r="C198" s="12" t="s">
        <v>60</v>
      </c>
      <c r="D198" s="12" t="s">
        <v>57</v>
      </c>
      <c r="E198" s="12" t="s">
        <v>61</v>
      </c>
      <c r="F198" s="12" t="s">
        <v>78</v>
      </c>
      <c r="G198" s="13" t="s">
        <v>1140</v>
      </c>
      <c r="H198" s="12" t="s">
        <v>229</v>
      </c>
      <c r="I198" s="12" t="s">
        <v>241</v>
      </c>
      <c r="J198" s="12" t="s">
        <v>1511</v>
      </c>
      <c r="K198" s="13" t="s">
        <v>82</v>
      </c>
      <c r="L198" s="21">
        <v>13000</v>
      </c>
      <c r="M198" s="13"/>
      <c r="N198" s="13">
        <v>13000</v>
      </c>
      <c r="O198" s="13"/>
      <c r="P198" s="13"/>
      <c r="Q198" s="13"/>
      <c r="R198" s="13"/>
      <c r="S198" s="13" t="s">
        <v>66</v>
      </c>
      <c r="T198" s="13" t="s">
        <v>35</v>
      </c>
      <c r="U198" s="21">
        <v>6000</v>
      </c>
      <c r="V198" s="12" t="s">
        <v>1512</v>
      </c>
      <c r="W198" s="21">
        <v>6000</v>
      </c>
      <c r="X198" s="12" t="s">
        <v>1513</v>
      </c>
      <c r="Y198" s="30"/>
      <c r="Z198" s="30"/>
      <c r="AA198" s="12">
        <v>230</v>
      </c>
      <c r="AB198" s="12"/>
      <c r="AC198" s="12"/>
      <c r="AD198" s="12"/>
      <c r="AE198" s="12"/>
      <c r="AF198" s="12"/>
      <c r="AG198" s="22" t="s">
        <v>1514</v>
      </c>
      <c r="AH198" s="12" t="s">
        <v>1515</v>
      </c>
      <c r="AI198" s="12" t="s">
        <v>1516</v>
      </c>
      <c r="AJ198" s="46" t="s">
        <v>229</v>
      </c>
      <c r="AK198" s="13" t="s">
        <v>238</v>
      </c>
      <c r="AL198" s="50" t="s">
        <v>455</v>
      </c>
      <c r="AM198" s="13" t="s">
        <v>57</v>
      </c>
      <c r="AN198" s="13"/>
      <c r="AO198" s="12" t="s">
        <v>333</v>
      </c>
      <c r="AP198" s="12"/>
      <c r="AQ198" s="12"/>
      <c r="AR198" s="12"/>
      <c r="AS198" s="12"/>
      <c r="AT198" s="14" t="str">
        <f ca="1">IFERROR(VLOOKUP(B198,'[2]2017省级重点项目'!$B$3:$O$206,6,0),"")</f>
        <v/>
      </c>
      <c r="AU198" s="14" t="str">
        <f ca="1" t="shared" si="13"/>
        <v/>
      </c>
      <c r="AV198" s="14" t="str">
        <f ca="1">IFERROR(VLOOKUP(B198,'[2]2017省级重点项目'!$B$3:$O$206,7,0),"")</f>
        <v/>
      </c>
      <c r="AW198" s="14" t="str">
        <f ca="1" t="shared" si="14"/>
        <v/>
      </c>
      <c r="AX198" s="14" t="str">
        <f ca="1">IFERROR(VLOOKUP(B198,'[2]2017省级重点项目'!$B$3:$O$206,12,0),"")</f>
        <v/>
      </c>
      <c r="AY198" s="14" t="str">
        <f ca="1">IFERROR(VLOOKUP(B198,'[2]2017省级重点项目'!$B$3:$O$206,9,0),"")</f>
        <v/>
      </c>
      <c r="AZ198" s="14" t="str">
        <f ca="1">IFERROR(VLOOKUP(B198,'[2]2017省级重点项目'!$B$3:$O$206,10,0),"")</f>
        <v/>
      </c>
    </row>
    <row r="199" s="1" customFormat="1" ht="78" customHeight="1" spans="1:52">
      <c r="A199" s="11">
        <f>IF(AJ199="","",COUNTA($AJ$7:AJ199))</f>
        <v>189</v>
      </c>
      <c r="B199" s="14" t="s">
        <v>1517</v>
      </c>
      <c r="C199" s="14" t="s">
        <v>117</v>
      </c>
      <c r="D199" s="14" t="s">
        <v>61</v>
      </c>
      <c r="E199" s="14" t="s">
        <v>61</v>
      </c>
      <c r="F199" s="14" t="s">
        <v>61</v>
      </c>
      <c r="G199" s="11" t="s">
        <v>1140</v>
      </c>
      <c r="H199" s="14" t="s">
        <v>953</v>
      </c>
      <c r="I199" s="14" t="s">
        <v>963</v>
      </c>
      <c r="J199" s="14" t="s">
        <v>1518</v>
      </c>
      <c r="K199" s="11" t="s">
        <v>122</v>
      </c>
      <c r="L199" s="20">
        <v>98500</v>
      </c>
      <c r="M199" s="11">
        <v>98500</v>
      </c>
      <c r="N199" s="11"/>
      <c r="O199" s="11"/>
      <c r="P199" s="11"/>
      <c r="Q199" s="11"/>
      <c r="R199" s="11"/>
      <c r="S199" s="11">
        <v>1</v>
      </c>
      <c r="T199" s="11">
        <v>3</v>
      </c>
      <c r="U199" s="20">
        <v>8000</v>
      </c>
      <c r="V199" s="14" t="s">
        <v>1519</v>
      </c>
      <c r="W199" s="20">
        <v>25000</v>
      </c>
      <c r="X199" s="14" t="s">
        <v>1520</v>
      </c>
      <c r="Y199" s="29"/>
      <c r="Z199" s="29"/>
      <c r="AA199" s="14">
        <v>55</v>
      </c>
      <c r="AB199" s="14"/>
      <c r="AC199" s="14"/>
      <c r="AD199" s="14"/>
      <c r="AE199" s="14"/>
      <c r="AF199" s="14"/>
      <c r="AG199" s="47" t="s">
        <v>958</v>
      </c>
      <c r="AH199" s="14"/>
      <c r="AI199" s="14" t="s">
        <v>1521</v>
      </c>
      <c r="AJ199" s="45" t="s">
        <v>953</v>
      </c>
      <c r="AK199" s="11" t="s">
        <v>961</v>
      </c>
      <c r="AL199" s="11" t="s">
        <v>481</v>
      </c>
      <c r="AM199" s="11" t="s">
        <v>57</v>
      </c>
      <c r="AN199" s="11"/>
      <c r="AO199" s="12" t="s">
        <v>1150</v>
      </c>
      <c r="AP199" s="14" t="s">
        <v>78</v>
      </c>
      <c r="AQ199" s="14" t="s">
        <v>78</v>
      </c>
      <c r="AR199" s="14"/>
      <c r="AS199" s="14"/>
      <c r="AT199" s="14">
        <f ca="1">IFERROR(VLOOKUP(B199,'[2]2017省级重点项目'!$B$3:$O$206,6,0),"")</f>
        <v>98493</v>
      </c>
      <c r="AU199" s="14">
        <f ca="1" t="shared" si="13"/>
        <v>7</v>
      </c>
      <c r="AV199" s="14">
        <f ca="1">IFERROR(VLOOKUP(B199,'[2]2017省级重点项目'!$B$3:$O$206,7,0),"")</f>
        <v>13000</v>
      </c>
      <c r="AW199" s="14">
        <f ca="1" t="shared" si="14"/>
        <v>12000</v>
      </c>
      <c r="AX199" s="14" t="str">
        <f ca="1">IFERROR(VLOOKUP(B199,'[2]2017省级重点项目'!$B$3:$O$206,12,0),"")</f>
        <v>高新区</v>
      </c>
      <c r="AY199" s="14" t="str">
        <f ca="1">IFERROR(VLOOKUP(B199,'[2]2017省级重点项目'!$B$3:$O$206,9,0),"")</f>
        <v>无</v>
      </c>
      <c r="AZ199" s="14" t="str">
        <f ca="1">IFERROR(VLOOKUP(B199,'[2]2017省级重点项目'!$B$3:$O$206,10,0),"")</f>
        <v>无</v>
      </c>
    </row>
    <row r="200" s="1" customFormat="1" ht="65" customHeight="1" spans="1:52">
      <c r="A200" s="11">
        <f>IF(AJ200="","",COUNTA($AJ$7:AJ200))</f>
        <v>190</v>
      </c>
      <c r="B200" s="14" t="s">
        <v>1522</v>
      </c>
      <c r="C200" s="14" t="s">
        <v>61</v>
      </c>
      <c r="D200" s="14" t="s">
        <v>61</v>
      </c>
      <c r="E200" s="14" t="s">
        <v>61</v>
      </c>
      <c r="F200" s="14" t="s">
        <v>61</v>
      </c>
      <c r="G200" s="11" t="s">
        <v>1140</v>
      </c>
      <c r="H200" s="14" t="s">
        <v>953</v>
      </c>
      <c r="I200" s="14" t="s">
        <v>963</v>
      </c>
      <c r="J200" s="14" t="s">
        <v>1523</v>
      </c>
      <c r="K200" s="11" t="s">
        <v>100</v>
      </c>
      <c r="L200" s="20">
        <v>12000</v>
      </c>
      <c r="M200" s="11"/>
      <c r="N200" s="11">
        <v>12000</v>
      </c>
      <c r="O200" s="11">
        <v>0</v>
      </c>
      <c r="P200" s="11">
        <v>0</v>
      </c>
      <c r="Q200" s="11">
        <v>0</v>
      </c>
      <c r="R200" s="11">
        <v>0</v>
      </c>
      <c r="S200" s="11">
        <v>4</v>
      </c>
      <c r="T200" s="11">
        <v>3</v>
      </c>
      <c r="U200" s="20">
        <v>3000</v>
      </c>
      <c r="V200" s="14" t="s">
        <v>1524</v>
      </c>
      <c r="W200" s="20">
        <v>8000</v>
      </c>
      <c r="X200" s="14" t="s">
        <v>1525</v>
      </c>
      <c r="Y200" s="29"/>
      <c r="Z200" s="29">
        <v>12</v>
      </c>
      <c r="AA200" s="14">
        <v>12</v>
      </c>
      <c r="AB200" s="14"/>
      <c r="AC200" s="14"/>
      <c r="AD200" s="14"/>
      <c r="AE200" s="14"/>
      <c r="AF200" s="14"/>
      <c r="AG200" s="47" t="s">
        <v>1526</v>
      </c>
      <c r="AH200" s="14"/>
      <c r="AI200" s="14" t="s">
        <v>1527</v>
      </c>
      <c r="AJ200" s="45" t="s">
        <v>953</v>
      </c>
      <c r="AK200" s="11" t="s">
        <v>961</v>
      </c>
      <c r="AL200" s="11" t="s">
        <v>481</v>
      </c>
      <c r="AM200" s="11" t="s">
        <v>57</v>
      </c>
      <c r="AN200" s="11"/>
      <c r="AO200" s="12" t="s">
        <v>1150</v>
      </c>
      <c r="AP200" s="14" t="s">
        <v>78</v>
      </c>
      <c r="AQ200" s="14"/>
      <c r="AR200" s="14"/>
      <c r="AS200" s="14"/>
      <c r="AT200" s="14" t="str">
        <f ca="1">IFERROR(VLOOKUP(B200,'[2]2017省级重点项目'!$B$3:$O$206,6,0),"")</f>
        <v/>
      </c>
      <c r="AU200" s="14" t="str">
        <f ca="1" t="shared" si="13"/>
        <v/>
      </c>
      <c r="AV200" s="14" t="str">
        <f ca="1">IFERROR(VLOOKUP(B200,'[2]2017省级重点项目'!$B$3:$O$206,7,0),"")</f>
        <v/>
      </c>
      <c r="AW200" s="14" t="str">
        <f ca="1" t="shared" si="14"/>
        <v/>
      </c>
      <c r="AX200" s="14" t="str">
        <f ca="1">IFERROR(VLOOKUP(B200,'[2]2017省级重点项目'!$B$3:$O$206,12,0),"")</f>
        <v/>
      </c>
      <c r="AY200" s="14" t="str">
        <f ca="1">IFERROR(VLOOKUP(B200,'[2]2017省级重点项目'!$B$3:$O$206,9,0),"")</f>
        <v/>
      </c>
      <c r="AZ200" s="14" t="str">
        <f ca="1">IFERROR(VLOOKUP(B200,'[2]2017省级重点项目'!$B$3:$O$206,10,0),"")</f>
        <v/>
      </c>
    </row>
    <row r="201" s="1" customFormat="1" ht="71" customHeight="1" spans="1:52">
      <c r="A201" s="11">
        <f>IF(AJ201="","",COUNTA($AJ$7:AJ201))</f>
        <v>191</v>
      </c>
      <c r="B201" s="14" t="s">
        <v>1528</v>
      </c>
      <c r="C201" s="14" t="s">
        <v>61</v>
      </c>
      <c r="D201" s="14" t="s">
        <v>61</v>
      </c>
      <c r="E201" s="14" t="s">
        <v>61</v>
      </c>
      <c r="F201" s="14" t="s">
        <v>61</v>
      </c>
      <c r="G201" s="11" t="s">
        <v>1140</v>
      </c>
      <c r="H201" s="14" t="s">
        <v>953</v>
      </c>
      <c r="I201" s="14" t="s">
        <v>954</v>
      </c>
      <c r="J201" s="14" t="s">
        <v>1529</v>
      </c>
      <c r="K201" s="11" t="s">
        <v>422</v>
      </c>
      <c r="L201" s="20">
        <v>13000</v>
      </c>
      <c r="M201" s="11"/>
      <c r="N201" s="11">
        <v>10000</v>
      </c>
      <c r="O201" s="11"/>
      <c r="P201" s="11"/>
      <c r="Q201" s="11"/>
      <c r="R201" s="11"/>
      <c r="S201" s="11">
        <v>4</v>
      </c>
      <c r="T201" s="11">
        <v>3</v>
      </c>
      <c r="U201" s="20">
        <v>3000</v>
      </c>
      <c r="V201" s="14" t="s">
        <v>1530</v>
      </c>
      <c r="W201" s="20">
        <v>10000</v>
      </c>
      <c r="X201" s="14" t="s">
        <v>1531</v>
      </c>
      <c r="Y201" s="29"/>
      <c r="Z201" s="29">
        <v>12</v>
      </c>
      <c r="AA201" s="14">
        <v>209</v>
      </c>
      <c r="AB201" s="14"/>
      <c r="AC201" s="14"/>
      <c r="AD201" s="14"/>
      <c r="AE201" s="14"/>
      <c r="AF201" s="14"/>
      <c r="AG201" s="47" t="s">
        <v>1532</v>
      </c>
      <c r="AH201" s="14"/>
      <c r="AI201" s="14" t="s">
        <v>1533</v>
      </c>
      <c r="AJ201" s="45" t="s">
        <v>953</v>
      </c>
      <c r="AK201" s="11" t="s">
        <v>961</v>
      </c>
      <c r="AL201" s="11" t="s">
        <v>481</v>
      </c>
      <c r="AM201" s="11" t="s">
        <v>57</v>
      </c>
      <c r="AN201" s="11"/>
      <c r="AO201" s="12" t="s">
        <v>333</v>
      </c>
      <c r="AP201" s="14"/>
      <c r="AQ201" s="14"/>
      <c r="AR201" s="14"/>
      <c r="AS201" s="14"/>
      <c r="AT201" s="14" t="str">
        <f ca="1">IFERROR(VLOOKUP(B201,'[2]2017省级重点项目'!$B$3:$O$206,6,0),"")</f>
        <v/>
      </c>
      <c r="AU201" s="14" t="str">
        <f ca="1" t="shared" si="13"/>
        <v/>
      </c>
      <c r="AV201" s="14" t="str">
        <f ca="1">IFERROR(VLOOKUP(B201,'[2]2017省级重点项目'!$B$3:$O$206,7,0),"")</f>
        <v/>
      </c>
      <c r="AW201" s="14" t="str">
        <f ca="1" t="shared" si="14"/>
        <v/>
      </c>
      <c r="AX201" s="14" t="str">
        <f ca="1">IFERROR(VLOOKUP(B201,'[2]2017省级重点项目'!$B$3:$O$206,12,0),"")</f>
        <v/>
      </c>
      <c r="AY201" s="14" t="str">
        <f ca="1">IFERROR(VLOOKUP(B201,'[2]2017省级重点项目'!$B$3:$O$206,9,0),"")</f>
        <v/>
      </c>
      <c r="AZ201" s="14" t="str">
        <f ca="1">IFERROR(VLOOKUP(B201,'[2]2017省级重点项目'!$B$3:$O$206,10,0),"")</f>
        <v/>
      </c>
    </row>
    <row r="202" s="1" customFormat="1" ht="93" customHeight="1" spans="1:52">
      <c r="A202" s="11">
        <f>IF(AJ202="","",COUNTA($AJ$7:AJ202))</f>
        <v>192</v>
      </c>
      <c r="B202" s="14" t="s">
        <v>1534</v>
      </c>
      <c r="C202" s="14" t="s">
        <v>61</v>
      </c>
      <c r="D202" s="14" t="s">
        <v>61</v>
      </c>
      <c r="E202" s="14" t="s">
        <v>61</v>
      </c>
      <c r="F202" s="14" t="s">
        <v>61</v>
      </c>
      <c r="G202" s="11" t="s">
        <v>1140</v>
      </c>
      <c r="H202" s="14" t="s">
        <v>953</v>
      </c>
      <c r="I202" s="14" t="s">
        <v>954</v>
      </c>
      <c r="J202" s="14" t="s">
        <v>1535</v>
      </c>
      <c r="K202" s="11" t="s">
        <v>422</v>
      </c>
      <c r="L202" s="20">
        <v>15000</v>
      </c>
      <c r="M202" s="11"/>
      <c r="N202" s="11">
        <v>15000</v>
      </c>
      <c r="O202" s="11"/>
      <c r="P202" s="11"/>
      <c r="Q202" s="11"/>
      <c r="R202" s="11"/>
      <c r="S202" s="11">
        <v>4</v>
      </c>
      <c r="T202" s="11">
        <v>3</v>
      </c>
      <c r="U202" s="20">
        <v>6000</v>
      </c>
      <c r="V202" s="14" t="s">
        <v>1536</v>
      </c>
      <c r="W202" s="20">
        <v>9000</v>
      </c>
      <c r="X202" s="14" t="s">
        <v>1537</v>
      </c>
      <c r="Y202" s="29"/>
      <c r="Z202" s="29">
        <v>12</v>
      </c>
      <c r="AA202" s="14">
        <v>48</v>
      </c>
      <c r="AB202" s="14"/>
      <c r="AC202" s="14"/>
      <c r="AD202" s="14"/>
      <c r="AE202" s="14"/>
      <c r="AF202" s="14"/>
      <c r="AG202" s="47" t="s">
        <v>1538</v>
      </c>
      <c r="AH202" s="14"/>
      <c r="AI202" s="14" t="s">
        <v>1539</v>
      </c>
      <c r="AJ202" s="45" t="s">
        <v>953</v>
      </c>
      <c r="AK202" s="11" t="s">
        <v>961</v>
      </c>
      <c r="AL202" s="11" t="s">
        <v>481</v>
      </c>
      <c r="AM202" s="11" t="s">
        <v>57</v>
      </c>
      <c r="AN202" s="11"/>
      <c r="AO202" s="12" t="s">
        <v>1150</v>
      </c>
      <c r="AP202" s="14"/>
      <c r="AQ202" s="14"/>
      <c r="AR202" s="14"/>
      <c r="AS202" s="14"/>
      <c r="AT202" s="14" t="str">
        <f ca="1">IFERROR(VLOOKUP(B202,'[2]2017省级重点项目'!$B$3:$O$206,6,0),"")</f>
        <v/>
      </c>
      <c r="AU202" s="14" t="str">
        <f ca="1" t="shared" si="13"/>
        <v/>
      </c>
      <c r="AV202" s="14" t="str">
        <f ca="1">IFERROR(VLOOKUP(B202,'[2]2017省级重点项目'!$B$3:$O$206,7,0),"")</f>
        <v/>
      </c>
      <c r="AW202" s="14" t="str">
        <f ca="1" t="shared" si="14"/>
        <v/>
      </c>
      <c r="AX202" s="14" t="str">
        <f ca="1">IFERROR(VLOOKUP(B202,'[2]2017省级重点项目'!$B$3:$O$206,12,0),"")</f>
        <v/>
      </c>
      <c r="AY202" s="14" t="str">
        <f ca="1">IFERROR(VLOOKUP(B202,'[2]2017省级重点项目'!$B$3:$O$206,9,0),"")</f>
        <v/>
      </c>
      <c r="AZ202" s="14" t="str">
        <f ca="1">IFERROR(VLOOKUP(B202,'[2]2017省级重点项目'!$B$3:$O$206,10,0),"")</f>
        <v/>
      </c>
    </row>
    <row r="203" s="1" customFormat="1" ht="72" customHeight="1" spans="1:52">
      <c r="A203" s="11">
        <f>IF(AJ203="","",COUNTA($AJ$7:AJ203))</f>
        <v>193</v>
      </c>
      <c r="B203" s="14" t="s">
        <v>1540</v>
      </c>
      <c r="C203" s="14" t="s">
        <v>61</v>
      </c>
      <c r="D203" s="14" t="s">
        <v>61</v>
      </c>
      <c r="E203" s="14" t="s">
        <v>61</v>
      </c>
      <c r="F203" s="14" t="s">
        <v>61</v>
      </c>
      <c r="G203" s="11" t="s">
        <v>1140</v>
      </c>
      <c r="H203" s="14" t="s">
        <v>953</v>
      </c>
      <c r="I203" s="14" t="s">
        <v>963</v>
      </c>
      <c r="J203" s="14" t="s">
        <v>1541</v>
      </c>
      <c r="K203" s="11" t="s">
        <v>297</v>
      </c>
      <c r="L203" s="20">
        <v>28202</v>
      </c>
      <c r="M203" s="11"/>
      <c r="N203" s="11">
        <v>28202</v>
      </c>
      <c r="O203" s="11"/>
      <c r="P203" s="11"/>
      <c r="Q203" s="11"/>
      <c r="R203" s="11"/>
      <c r="S203" s="11">
        <v>4</v>
      </c>
      <c r="T203" s="11"/>
      <c r="U203" s="20">
        <v>3228</v>
      </c>
      <c r="V203" s="14" t="s">
        <v>1542</v>
      </c>
      <c r="W203" s="20">
        <v>5000</v>
      </c>
      <c r="X203" s="14" t="s">
        <v>1543</v>
      </c>
      <c r="Y203" s="29"/>
      <c r="Z203" s="29"/>
      <c r="AA203" s="14" t="s">
        <v>269</v>
      </c>
      <c r="AB203" s="14"/>
      <c r="AC203" s="14"/>
      <c r="AD203" s="14"/>
      <c r="AE203" s="14"/>
      <c r="AF203" s="14"/>
      <c r="AG203" s="47" t="s">
        <v>1544</v>
      </c>
      <c r="AH203" s="14"/>
      <c r="AI203" s="14" t="s">
        <v>1545</v>
      </c>
      <c r="AJ203" s="45" t="s">
        <v>953</v>
      </c>
      <c r="AK203" s="11" t="s">
        <v>961</v>
      </c>
      <c r="AL203" s="11" t="s">
        <v>481</v>
      </c>
      <c r="AM203" s="11" t="s">
        <v>57</v>
      </c>
      <c r="AN203" s="11"/>
      <c r="AO203" s="12" t="s">
        <v>1150</v>
      </c>
      <c r="AP203" s="14"/>
      <c r="AQ203" s="14"/>
      <c r="AR203" s="14"/>
      <c r="AS203" s="14"/>
      <c r="AT203" s="14" t="str">
        <f ca="1">IFERROR(VLOOKUP(B203,'[2]2017省级重点项目'!$B$3:$O$206,6,0),"")</f>
        <v/>
      </c>
      <c r="AU203" s="14" t="str">
        <f ca="1" t="shared" si="13"/>
        <v/>
      </c>
      <c r="AV203" s="14" t="str">
        <f ca="1">IFERROR(VLOOKUP(B203,'[2]2017省级重点项目'!$B$3:$O$206,7,0),"")</f>
        <v/>
      </c>
      <c r="AW203" s="14" t="str">
        <f ca="1" t="shared" si="14"/>
        <v/>
      </c>
      <c r="AX203" s="14" t="str">
        <f ca="1">IFERROR(VLOOKUP(B203,'[2]2017省级重点项目'!$B$3:$O$206,12,0),"")</f>
        <v/>
      </c>
      <c r="AY203" s="14" t="str">
        <f ca="1">IFERROR(VLOOKUP(B203,'[2]2017省级重点项目'!$B$3:$O$206,9,0),"")</f>
        <v/>
      </c>
      <c r="AZ203" s="14" t="str">
        <f ca="1">IFERROR(VLOOKUP(B203,'[2]2017省级重点项目'!$B$3:$O$206,10,0),"")</f>
        <v/>
      </c>
    </row>
    <row r="204" s="1" customFormat="1" ht="78" customHeight="1" spans="1:52">
      <c r="A204" s="11">
        <f>IF(AJ204="","",COUNTA($AJ$7:AJ204))</f>
        <v>194</v>
      </c>
      <c r="B204" s="14" t="s">
        <v>1546</v>
      </c>
      <c r="C204" s="14"/>
      <c r="D204" s="14"/>
      <c r="E204" s="14"/>
      <c r="F204" s="14" t="s">
        <v>61</v>
      </c>
      <c r="G204" s="11" t="s">
        <v>1140</v>
      </c>
      <c r="H204" s="14" t="s">
        <v>229</v>
      </c>
      <c r="I204" s="14" t="s">
        <v>241</v>
      </c>
      <c r="J204" s="14" t="s">
        <v>1547</v>
      </c>
      <c r="K204" s="11" t="s">
        <v>122</v>
      </c>
      <c r="L204" s="20">
        <v>22000</v>
      </c>
      <c r="M204" s="11">
        <v>0</v>
      </c>
      <c r="N204" s="11">
        <v>22000</v>
      </c>
      <c r="O204" s="11">
        <v>0</v>
      </c>
      <c r="P204" s="11">
        <v>0</v>
      </c>
      <c r="Q204" s="11">
        <v>0</v>
      </c>
      <c r="R204" s="11">
        <v>0</v>
      </c>
      <c r="S204" s="11" t="s">
        <v>301</v>
      </c>
      <c r="T204" s="11" t="s">
        <v>302</v>
      </c>
      <c r="U204" s="20">
        <v>3000</v>
      </c>
      <c r="V204" s="14" t="s">
        <v>1548</v>
      </c>
      <c r="W204" s="20">
        <v>6000</v>
      </c>
      <c r="X204" s="14" t="s">
        <v>1549</v>
      </c>
      <c r="Y204" s="29"/>
      <c r="Z204" s="29">
        <v>12</v>
      </c>
      <c r="AA204" s="14">
        <v>0</v>
      </c>
      <c r="AB204" s="14">
        <v>110</v>
      </c>
      <c r="AC204" s="14">
        <v>0</v>
      </c>
      <c r="AD204" s="14">
        <v>0</v>
      </c>
      <c r="AE204" s="14">
        <v>0</v>
      </c>
      <c r="AF204" s="14">
        <v>0</v>
      </c>
      <c r="AG204" s="47" t="s">
        <v>1550</v>
      </c>
      <c r="AH204" s="14" t="s">
        <v>1551</v>
      </c>
      <c r="AI204" s="14" t="s">
        <v>1551</v>
      </c>
      <c r="AJ204" s="45" t="s">
        <v>1552</v>
      </c>
      <c r="AK204" s="11" t="s">
        <v>1553</v>
      </c>
      <c r="AL204" s="24" t="s">
        <v>481</v>
      </c>
      <c r="AM204" s="11" t="s">
        <v>57</v>
      </c>
      <c r="AN204" s="11"/>
      <c r="AO204" s="12" t="s">
        <v>1150</v>
      </c>
      <c r="AP204" s="14"/>
      <c r="AQ204" s="14" t="s">
        <v>78</v>
      </c>
      <c r="AR204" s="14"/>
      <c r="AS204" s="14"/>
      <c r="AT204" s="14">
        <f ca="1">IFERROR(VLOOKUP(B204,'[2]2017省级重点项目'!$B$3:$O$206,6,0),"")</f>
        <v>22000</v>
      </c>
      <c r="AU204" s="14">
        <f ca="1" t="shared" si="13"/>
        <v>0</v>
      </c>
      <c r="AV204" s="14">
        <f ca="1">IFERROR(VLOOKUP(B204,'[2]2017省级重点项目'!$B$3:$O$206,7,0),"")</f>
        <v>5000</v>
      </c>
      <c r="AW204" s="14">
        <f ca="1" t="shared" si="14"/>
        <v>1000</v>
      </c>
      <c r="AX204" s="14" t="str">
        <f ca="1">IFERROR(VLOOKUP(B204,'[2]2017省级重点项目'!$B$3:$O$206,12,0),"")</f>
        <v>台商投资区</v>
      </c>
      <c r="AY204" s="14" t="str">
        <f ca="1">IFERROR(VLOOKUP(B204,'[2]2017省级重点项目'!$B$3:$O$206,9,0),"")</f>
        <v>无</v>
      </c>
      <c r="AZ204" s="14">
        <f ca="1">IFERROR(VLOOKUP(B204,'[2]2017省级重点项目'!$B$3:$O$206,10,0),"")</f>
        <v>12</v>
      </c>
    </row>
    <row r="205" s="1" customFormat="1" ht="72" spans="1:52">
      <c r="A205" s="11">
        <f>IF(AJ205="","",COUNTA($AJ$7:AJ205))</f>
        <v>195</v>
      </c>
      <c r="B205" s="14" t="s">
        <v>1554</v>
      </c>
      <c r="C205" s="14"/>
      <c r="D205" s="14"/>
      <c r="E205" s="14"/>
      <c r="F205" s="14" t="s">
        <v>61</v>
      </c>
      <c r="G205" s="11" t="s">
        <v>1140</v>
      </c>
      <c r="H205" s="14" t="s">
        <v>229</v>
      </c>
      <c r="I205" s="14" t="s">
        <v>241</v>
      </c>
      <c r="J205" s="14" t="s">
        <v>1555</v>
      </c>
      <c r="K205" s="11" t="s">
        <v>122</v>
      </c>
      <c r="L205" s="20">
        <v>13000</v>
      </c>
      <c r="M205" s="11">
        <v>0</v>
      </c>
      <c r="N205" s="11">
        <v>13000</v>
      </c>
      <c r="O205" s="11">
        <v>0</v>
      </c>
      <c r="P205" s="11">
        <v>0</v>
      </c>
      <c r="Q205" s="11">
        <v>0</v>
      </c>
      <c r="R205" s="11">
        <v>0</v>
      </c>
      <c r="S205" s="11" t="s">
        <v>301</v>
      </c>
      <c r="T205" s="11" t="s">
        <v>302</v>
      </c>
      <c r="U205" s="20">
        <v>3000</v>
      </c>
      <c r="V205" s="14" t="s">
        <v>1548</v>
      </c>
      <c r="W205" s="20">
        <v>8000</v>
      </c>
      <c r="X205" s="14" t="s">
        <v>1556</v>
      </c>
      <c r="Y205" s="29"/>
      <c r="Z205" s="29">
        <v>12</v>
      </c>
      <c r="AA205" s="14">
        <v>0</v>
      </c>
      <c r="AB205" s="14">
        <v>67</v>
      </c>
      <c r="AC205" s="14">
        <v>0</v>
      </c>
      <c r="AD205" s="14">
        <v>0</v>
      </c>
      <c r="AE205" s="14">
        <v>0</v>
      </c>
      <c r="AF205" s="14">
        <v>0</v>
      </c>
      <c r="AG205" s="47" t="s">
        <v>1557</v>
      </c>
      <c r="AH205" s="14" t="s">
        <v>1558</v>
      </c>
      <c r="AI205" s="14" t="s">
        <v>1558</v>
      </c>
      <c r="AJ205" s="45" t="s">
        <v>1552</v>
      </c>
      <c r="AK205" s="11" t="s">
        <v>1553</v>
      </c>
      <c r="AL205" s="24" t="s">
        <v>481</v>
      </c>
      <c r="AM205" s="11" t="s">
        <v>57</v>
      </c>
      <c r="AN205" s="11"/>
      <c r="AO205" s="12" t="s">
        <v>333</v>
      </c>
      <c r="AP205" s="14"/>
      <c r="AQ205" s="14"/>
      <c r="AR205" s="14"/>
      <c r="AS205" s="14"/>
      <c r="AT205" s="14" t="str">
        <f ca="1">IFERROR(VLOOKUP(B205,'[2]2017省级重点项目'!$B$3:$O$206,6,0),"")</f>
        <v/>
      </c>
      <c r="AU205" s="14" t="str">
        <f ca="1" t="shared" si="13"/>
        <v/>
      </c>
      <c r="AV205" s="14" t="str">
        <f ca="1">IFERROR(VLOOKUP(B205,'[2]2017省级重点项目'!$B$3:$O$206,7,0),"")</f>
        <v/>
      </c>
      <c r="AW205" s="14" t="str">
        <f ca="1" t="shared" si="14"/>
        <v/>
      </c>
      <c r="AX205" s="14" t="str">
        <f ca="1">IFERROR(VLOOKUP(B205,'[2]2017省级重点项目'!$B$3:$O$206,12,0),"")</f>
        <v/>
      </c>
      <c r="AY205" s="14" t="str">
        <f ca="1">IFERROR(VLOOKUP(B205,'[2]2017省级重点项目'!$B$3:$O$206,9,0),"")</f>
        <v/>
      </c>
      <c r="AZ205" s="14" t="str">
        <f ca="1">IFERROR(VLOOKUP(B205,'[2]2017省级重点项目'!$B$3:$O$206,10,0),"")</f>
        <v/>
      </c>
    </row>
    <row r="206" s="1" customFormat="1" ht="90" customHeight="1" spans="1:52">
      <c r="A206" s="11">
        <f>IF(AJ206="","",COUNTA($AJ$7:AJ206))</f>
        <v>196</v>
      </c>
      <c r="B206" s="14" t="s">
        <v>1559</v>
      </c>
      <c r="C206" s="14"/>
      <c r="D206" s="14"/>
      <c r="E206" s="14"/>
      <c r="F206" s="14" t="s">
        <v>61</v>
      </c>
      <c r="G206" s="11" t="s">
        <v>1140</v>
      </c>
      <c r="H206" s="14" t="s">
        <v>229</v>
      </c>
      <c r="I206" s="14" t="s">
        <v>241</v>
      </c>
      <c r="J206" s="14" t="s">
        <v>1560</v>
      </c>
      <c r="K206" s="11" t="s">
        <v>122</v>
      </c>
      <c r="L206" s="20">
        <v>32400</v>
      </c>
      <c r="M206" s="11">
        <v>0</v>
      </c>
      <c r="N206" s="11">
        <v>32400</v>
      </c>
      <c r="O206" s="11">
        <v>0</v>
      </c>
      <c r="P206" s="11">
        <v>0</v>
      </c>
      <c r="Q206" s="11">
        <v>0</v>
      </c>
      <c r="R206" s="11">
        <v>0</v>
      </c>
      <c r="S206" s="11" t="s">
        <v>301</v>
      </c>
      <c r="T206" s="11" t="s">
        <v>302</v>
      </c>
      <c r="U206" s="20">
        <v>500</v>
      </c>
      <c r="V206" s="14" t="s">
        <v>1561</v>
      </c>
      <c r="W206" s="20">
        <v>8000</v>
      </c>
      <c r="X206" s="14" t="s">
        <v>1562</v>
      </c>
      <c r="Y206" s="29"/>
      <c r="Z206" s="29"/>
      <c r="AA206" s="14">
        <v>101</v>
      </c>
      <c r="AB206" s="14">
        <v>101</v>
      </c>
      <c r="AC206" s="14">
        <v>0</v>
      </c>
      <c r="AD206" s="14">
        <v>0</v>
      </c>
      <c r="AE206" s="14">
        <v>0</v>
      </c>
      <c r="AF206" s="14">
        <v>0</v>
      </c>
      <c r="AG206" s="47" t="s">
        <v>1563</v>
      </c>
      <c r="AH206" s="14" t="s">
        <v>1564</v>
      </c>
      <c r="AI206" s="14" t="s">
        <v>1564</v>
      </c>
      <c r="AJ206" s="45" t="s">
        <v>1552</v>
      </c>
      <c r="AK206" s="11" t="s">
        <v>1553</v>
      </c>
      <c r="AL206" s="24" t="s">
        <v>481</v>
      </c>
      <c r="AM206" s="11" t="s">
        <v>57</v>
      </c>
      <c r="AN206" s="11"/>
      <c r="AO206" s="12" t="s">
        <v>1150</v>
      </c>
      <c r="AP206" s="14"/>
      <c r="AQ206" s="14"/>
      <c r="AR206" s="14"/>
      <c r="AS206" s="14"/>
      <c r="AT206" s="14" t="str">
        <f ca="1">IFERROR(VLOOKUP(B206,'[2]2017省级重点项目'!$B$3:$O$206,6,0),"")</f>
        <v/>
      </c>
      <c r="AU206" s="14" t="str">
        <f ca="1" t="shared" si="13"/>
        <v/>
      </c>
      <c r="AV206" s="14" t="str">
        <f ca="1">IFERROR(VLOOKUP(B206,'[2]2017省级重点项目'!$B$3:$O$206,7,0),"")</f>
        <v/>
      </c>
      <c r="AW206" s="14" t="str">
        <f ca="1" t="shared" si="14"/>
        <v/>
      </c>
      <c r="AX206" s="14" t="str">
        <f ca="1">IFERROR(VLOOKUP(B206,'[2]2017省级重点项目'!$B$3:$O$206,12,0),"")</f>
        <v/>
      </c>
      <c r="AY206" s="14" t="str">
        <f ca="1">IFERROR(VLOOKUP(B206,'[2]2017省级重点项目'!$B$3:$O$206,9,0),"")</f>
        <v/>
      </c>
      <c r="AZ206" s="14" t="str">
        <f ca="1">IFERROR(VLOOKUP(B206,'[2]2017省级重点项目'!$B$3:$O$206,10,0),"")</f>
        <v/>
      </c>
    </row>
    <row r="207" s="1" customFormat="1" ht="336" spans="1:52">
      <c r="A207" s="11">
        <f>IF(AJ207="","",COUNTA($AJ$7:AJ207))</f>
        <v>197</v>
      </c>
      <c r="B207" s="14" t="s">
        <v>1565</v>
      </c>
      <c r="C207" s="14" t="s">
        <v>60</v>
      </c>
      <c r="D207" s="14" t="s">
        <v>57</v>
      </c>
      <c r="E207" s="14" t="s">
        <v>78</v>
      </c>
      <c r="F207" s="14" t="s">
        <v>78</v>
      </c>
      <c r="G207" s="11" t="s">
        <v>1140</v>
      </c>
      <c r="H207" s="14" t="s">
        <v>229</v>
      </c>
      <c r="I207" s="14" t="s">
        <v>241</v>
      </c>
      <c r="J207" s="14" t="s">
        <v>1566</v>
      </c>
      <c r="K207" s="11" t="s">
        <v>133</v>
      </c>
      <c r="L207" s="20">
        <v>300000</v>
      </c>
      <c r="M207" s="11">
        <v>16000</v>
      </c>
      <c r="N207" s="11">
        <v>233000</v>
      </c>
      <c r="O207" s="11">
        <v>51000</v>
      </c>
      <c r="P207" s="11">
        <v>0</v>
      </c>
      <c r="Q207" s="11">
        <v>0</v>
      </c>
      <c r="R207" s="11">
        <v>0</v>
      </c>
      <c r="S207" s="11" t="s">
        <v>860</v>
      </c>
      <c r="T207" s="11" t="s">
        <v>302</v>
      </c>
      <c r="U207" s="20">
        <v>116599</v>
      </c>
      <c r="V207" s="14" t="s">
        <v>1567</v>
      </c>
      <c r="W207" s="20">
        <v>67000</v>
      </c>
      <c r="X207" s="14" t="s">
        <v>1568</v>
      </c>
      <c r="Y207" s="29"/>
      <c r="Z207" s="29"/>
      <c r="AA207" s="14">
        <v>1519</v>
      </c>
      <c r="AB207" s="14">
        <v>966</v>
      </c>
      <c r="AC207" s="14">
        <v>1500</v>
      </c>
      <c r="AD207" s="14">
        <v>500</v>
      </c>
      <c r="AE207" s="14">
        <v>7701</v>
      </c>
      <c r="AF207" s="14">
        <v>4011</v>
      </c>
      <c r="AG207" s="47" t="s">
        <v>1569</v>
      </c>
      <c r="AH207" s="14" t="s">
        <v>1570</v>
      </c>
      <c r="AI207" s="14" t="s">
        <v>1571</v>
      </c>
      <c r="AJ207" s="45" t="s">
        <v>1552</v>
      </c>
      <c r="AK207" s="11" t="s">
        <v>1553</v>
      </c>
      <c r="AL207" s="24" t="s">
        <v>481</v>
      </c>
      <c r="AM207" s="11" t="s">
        <v>57</v>
      </c>
      <c r="AN207" s="11"/>
      <c r="AO207" s="12" t="s">
        <v>333</v>
      </c>
      <c r="AP207" s="14" t="s">
        <v>78</v>
      </c>
      <c r="AQ207" s="14" t="s">
        <v>78</v>
      </c>
      <c r="AR207" s="14"/>
      <c r="AS207" s="14"/>
      <c r="AT207" s="14">
        <f ca="1">IFERROR(VLOOKUP(B207,'[2]2017省级重点项目'!$B$3:$O$206,6,0),"")</f>
        <v>300000</v>
      </c>
      <c r="AU207" s="14">
        <f ca="1" t="shared" si="13"/>
        <v>0</v>
      </c>
      <c r="AV207" s="14">
        <f ca="1">IFERROR(VLOOKUP(B207,'[2]2017省级重点项目'!$B$3:$O$206,7,0),"")</f>
        <v>50000</v>
      </c>
      <c r="AW207" s="14">
        <f ca="1" t="shared" si="14"/>
        <v>17000</v>
      </c>
      <c r="AX207" s="14" t="str">
        <f ca="1">IFERROR(VLOOKUP(B207,'[2]2017省级重点项目'!$B$3:$O$206,12,0),"")</f>
        <v>台商投资区</v>
      </c>
      <c r="AY207" s="14" t="str">
        <f ca="1">IFERROR(VLOOKUP(B207,'[2]2017省级重点项目'!$B$3:$O$206,9,0),"")</f>
        <v>无</v>
      </c>
      <c r="AZ207" s="14" t="str">
        <f ca="1">IFERROR(VLOOKUP(B207,'[2]2017省级重点项目'!$B$3:$O$206,10,0),"")</f>
        <v>无</v>
      </c>
    </row>
    <row r="208" s="1" customFormat="1" ht="150" customHeight="1" spans="1:52">
      <c r="A208" s="11">
        <f>IF(AJ208="","",COUNTA($AJ$7:AJ208))</f>
        <v>198</v>
      </c>
      <c r="B208" s="14" t="s">
        <v>1572</v>
      </c>
      <c r="C208" s="14" t="s">
        <v>57</v>
      </c>
      <c r="D208" s="14" t="s">
        <v>57</v>
      </c>
      <c r="E208" s="14" t="s">
        <v>78</v>
      </c>
      <c r="F208" s="14" t="s">
        <v>61</v>
      </c>
      <c r="G208" s="11" t="s">
        <v>1140</v>
      </c>
      <c r="H208" s="14" t="s">
        <v>197</v>
      </c>
      <c r="I208" s="14" t="s">
        <v>1573</v>
      </c>
      <c r="J208" s="14" t="s">
        <v>1574</v>
      </c>
      <c r="K208" s="11" t="s">
        <v>896</v>
      </c>
      <c r="L208" s="20">
        <v>30000</v>
      </c>
      <c r="M208" s="11">
        <v>0</v>
      </c>
      <c r="N208" s="11">
        <v>20000</v>
      </c>
      <c r="O208" s="11">
        <v>10000</v>
      </c>
      <c r="P208" s="11">
        <v>0</v>
      </c>
      <c r="Q208" s="11">
        <v>0</v>
      </c>
      <c r="R208" s="11">
        <v>0</v>
      </c>
      <c r="S208" s="11" t="s">
        <v>83</v>
      </c>
      <c r="T208" s="11" t="s">
        <v>61</v>
      </c>
      <c r="U208" s="20">
        <v>10000</v>
      </c>
      <c r="V208" s="14" t="s">
        <v>1575</v>
      </c>
      <c r="W208" s="20">
        <v>10000</v>
      </c>
      <c r="X208" s="14" t="s">
        <v>1576</v>
      </c>
      <c r="Y208" s="29"/>
      <c r="Z208" s="29"/>
      <c r="AA208" s="14">
        <v>149</v>
      </c>
      <c r="AB208" s="14">
        <v>149</v>
      </c>
      <c r="AC208" s="14">
        <v>0</v>
      </c>
      <c r="AD208" s="14">
        <v>0</v>
      </c>
      <c r="AE208" s="14">
        <v>0</v>
      </c>
      <c r="AF208" s="14">
        <v>0</v>
      </c>
      <c r="AG208" s="47" t="s">
        <v>1577</v>
      </c>
      <c r="AH208" s="14" t="s">
        <v>1578</v>
      </c>
      <c r="AI208" s="14" t="s">
        <v>1579</v>
      </c>
      <c r="AJ208" s="45" t="s">
        <v>1580</v>
      </c>
      <c r="AK208" s="13" t="s">
        <v>1581</v>
      </c>
      <c r="AL208" s="50" t="s">
        <v>227</v>
      </c>
      <c r="AM208" s="11" t="s">
        <v>57</v>
      </c>
      <c r="AN208" s="11"/>
      <c r="AO208" s="12"/>
      <c r="AP208" s="14"/>
      <c r="AQ208" s="14"/>
      <c r="AR208" s="14"/>
      <c r="AS208" s="14"/>
      <c r="AT208" s="14" t="str">
        <f ca="1">IFERROR(VLOOKUP(B208,'[2]2017省级重点项目'!$B$3:$O$206,6,0),"")</f>
        <v/>
      </c>
      <c r="AU208" s="14" t="str">
        <f ca="1" t="shared" si="13"/>
        <v/>
      </c>
      <c r="AV208" s="14" t="str">
        <f ca="1">IFERROR(VLOOKUP(B208,'[2]2017省级重点项目'!$B$3:$O$206,7,0),"")</f>
        <v/>
      </c>
      <c r="AW208" s="14" t="str">
        <f ca="1" t="shared" si="14"/>
        <v/>
      </c>
      <c r="AX208" s="14" t="str">
        <f ca="1">IFERROR(VLOOKUP(B208,'[2]2017省级重点项目'!$B$3:$O$206,12,0),"")</f>
        <v/>
      </c>
      <c r="AY208" s="14" t="str">
        <f ca="1">IFERROR(VLOOKUP(B208,'[2]2017省级重点项目'!$B$3:$O$206,9,0),"")</f>
        <v/>
      </c>
      <c r="AZ208" s="14" t="str">
        <f ca="1">IFERROR(VLOOKUP(B208,'[2]2017省级重点项目'!$B$3:$O$206,10,0),"")</f>
        <v/>
      </c>
    </row>
    <row r="209" s="1" customFormat="1" ht="86" customHeight="1" spans="1:52">
      <c r="A209" s="11">
        <f>IF(AJ209="","",COUNTA($AJ$7:AJ209))</f>
        <v>199</v>
      </c>
      <c r="B209" s="14" t="s">
        <v>1582</v>
      </c>
      <c r="C209" s="14" t="s">
        <v>60</v>
      </c>
      <c r="D209" s="14" t="s">
        <v>57</v>
      </c>
      <c r="E209" s="14"/>
      <c r="F209" s="14" t="s">
        <v>61</v>
      </c>
      <c r="G209" s="11" t="s">
        <v>1140</v>
      </c>
      <c r="H209" s="14" t="s">
        <v>540</v>
      </c>
      <c r="I209" s="14" t="s">
        <v>540</v>
      </c>
      <c r="J209" s="14" t="s">
        <v>1583</v>
      </c>
      <c r="K209" s="11" t="s">
        <v>200</v>
      </c>
      <c r="L209" s="20">
        <v>300000</v>
      </c>
      <c r="M209" s="11"/>
      <c r="N209" s="11">
        <v>35000</v>
      </c>
      <c r="O209" s="11"/>
      <c r="P209" s="11"/>
      <c r="Q209" s="11"/>
      <c r="R209" s="11"/>
      <c r="S209" s="11" t="s">
        <v>83</v>
      </c>
      <c r="T209" s="11" t="s">
        <v>221</v>
      </c>
      <c r="U209" s="20">
        <v>140000</v>
      </c>
      <c r="V209" s="14" t="s">
        <v>1584</v>
      </c>
      <c r="W209" s="20">
        <v>35000</v>
      </c>
      <c r="X209" s="14" t="s">
        <v>1585</v>
      </c>
      <c r="Y209" s="29"/>
      <c r="Z209" s="29" t="s">
        <v>103</v>
      </c>
      <c r="AA209" s="14"/>
      <c r="AB209" s="14"/>
      <c r="AC209" s="14"/>
      <c r="AD209" s="14"/>
      <c r="AE209" s="14"/>
      <c r="AF209" s="14"/>
      <c r="AG209" s="47" t="s">
        <v>1586</v>
      </c>
      <c r="AH209" s="14" t="s">
        <v>1587</v>
      </c>
      <c r="AI209" s="14" t="s">
        <v>1588</v>
      </c>
      <c r="AJ209" s="45" t="s">
        <v>1589</v>
      </c>
      <c r="AK209" s="13" t="s">
        <v>1590</v>
      </c>
      <c r="AL209" s="24" t="s">
        <v>481</v>
      </c>
      <c r="AM209" s="11" t="s">
        <v>57</v>
      </c>
      <c r="AN209" s="11"/>
      <c r="AO209" s="12"/>
      <c r="AP209" s="14" t="s">
        <v>78</v>
      </c>
      <c r="AQ209" s="14"/>
      <c r="AR209" s="14"/>
      <c r="AS209" s="14"/>
      <c r="AT209" s="14" t="str">
        <f ca="1">IFERROR(VLOOKUP(B209,'[2]2017省级重点项目'!$B$3:$O$206,6,0),"")</f>
        <v/>
      </c>
      <c r="AU209" s="14" t="str">
        <f ca="1" t="shared" si="13"/>
        <v/>
      </c>
      <c r="AV209" s="14" t="str">
        <f ca="1">IFERROR(VLOOKUP(B209,'[2]2017省级重点项目'!$B$3:$O$206,7,0),"")</f>
        <v/>
      </c>
      <c r="AW209" s="14" t="str">
        <f ca="1" t="shared" si="14"/>
        <v/>
      </c>
      <c r="AX209" s="14" t="str">
        <f ca="1">IFERROR(VLOOKUP(B209,'[2]2017省级重点项目'!$B$3:$O$206,12,0),"")</f>
        <v/>
      </c>
      <c r="AY209" s="14" t="str">
        <f ca="1">IFERROR(VLOOKUP(B209,'[2]2017省级重点项目'!$B$3:$O$206,9,0),"")</f>
        <v/>
      </c>
      <c r="AZ209" s="14" t="str">
        <f ca="1">IFERROR(VLOOKUP(B209,'[2]2017省级重点项目'!$B$3:$O$206,10,0),"")</f>
        <v/>
      </c>
    </row>
    <row r="210" s="1" customFormat="1" ht="71" customHeight="1" spans="1:52">
      <c r="A210" s="11">
        <f>IF(AJ210="","",COUNTA($AJ$7:AJ210))</f>
        <v>200</v>
      </c>
      <c r="B210" s="14" t="s">
        <v>1591</v>
      </c>
      <c r="C210" s="14" t="s">
        <v>60</v>
      </c>
      <c r="D210" s="14" t="s">
        <v>57</v>
      </c>
      <c r="E210" s="14"/>
      <c r="F210" s="14" t="s">
        <v>61</v>
      </c>
      <c r="G210" s="11" t="s">
        <v>1140</v>
      </c>
      <c r="H210" s="14" t="s">
        <v>540</v>
      </c>
      <c r="I210" s="14" t="s">
        <v>540</v>
      </c>
      <c r="J210" s="14" t="s">
        <v>1592</v>
      </c>
      <c r="K210" s="11" t="s">
        <v>191</v>
      </c>
      <c r="L210" s="20">
        <v>300000</v>
      </c>
      <c r="M210" s="11"/>
      <c r="N210" s="11">
        <v>65000</v>
      </c>
      <c r="O210" s="11"/>
      <c r="P210" s="11"/>
      <c r="Q210" s="11"/>
      <c r="R210" s="11"/>
      <c r="S210" s="11" t="s">
        <v>83</v>
      </c>
      <c r="T210" s="11" t="s">
        <v>221</v>
      </c>
      <c r="U210" s="20">
        <v>74800</v>
      </c>
      <c r="V210" s="14" t="s">
        <v>1584</v>
      </c>
      <c r="W210" s="20">
        <v>65000</v>
      </c>
      <c r="X210" s="14" t="s">
        <v>1585</v>
      </c>
      <c r="Y210" s="29"/>
      <c r="Z210" s="29"/>
      <c r="AA210" s="14"/>
      <c r="AB210" s="14"/>
      <c r="AC210" s="14"/>
      <c r="AD210" s="14"/>
      <c r="AE210" s="14"/>
      <c r="AF210" s="14"/>
      <c r="AG210" s="47" t="s">
        <v>1586</v>
      </c>
      <c r="AH210" s="14" t="s">
        <v>1593</v>
      </c>
      <c r="AI210" s="14" t="s">
        <v>1594</v>
      </c>
      <c r="AJ210" s="45" t="s">
        <v>1589</v>
      </c>
      <c r="AK210" s="13" t="s">
        <v>1590</v>
      </c>
      <c r="AL210" s="24" t="s">
        <v>481</v>
      </c>
      <c r="AM210" s="11" t="s">
        <v>57</v>
      </c>
      <c r="AN210" s="11"/>
      <c r="AO210" s="12"/>
      <c r="AP210" s="14" t="s">
        <v>78</v>
      </c>
      <c r="AQ210" s="14"/>
      <c r="AR210" s="14"/>
      <c r="AS210" s="14"/>
      <c r="AT210" s="14" t="str">
        <f ca="1">IFERROR(VLOOKUP(B210,'[2]2017省级重点项目'!$B$3:$O$206,6,0),"")</f>
        <v/>
      </c>
      <c r="AU210" s="14" t="str">
        <f ca="1" t="shared" ref="AU210:AU213" si="15">IFERROR(L210-AT210,"")</f>
        <v/>
      </c>
      <c r="AV210" s="14" t="str">
        <f ca="1">IFERROR(VLOOKUP(B210,'[2]2017省级重点项目'!$B$3:$O$206,7,0),"")</f>
        <v/>
      </c>
      <c r="AW210" s="14" t="str">
        <f ca="1" t="shared" ref="AW210:AW213" si="16">IFERROR(W210-AV210,"")</f>
        <v/>
      </c>
      <c r="AX210" s="14" t="str">
        <f ca="1">IFERROR(VLOOKUP(B210,'[2]2017省级重点项目'!$B$3:$O$206,12,0),"")</f>
        <v/>
      </c>
      <c r="AY210" s="14" t="str">
        <f ca="1">IFERROR(VLOOKUP(B210,'[2]2017省级重点项目'!$B$3:$O$206,9,0),"")</f>
        <v/>
      </c>
      <c r="AZ210" s="14" t="str">
        <f ca="1">IFERROR(VLOOKUP(B210,'[2]2017省级重点项目'!$B$3:$O$206,10,0),"")</f>
        <v/>
      </c>
    </row>
    <row r="211" s="1" customFormat="1" ht="84" spans="1:52">
      <c r="A211" s="11">
        <f>IF(AJ211="","",COUNTA($AJ$7:AJ211))</f>
        <v>201</v>
      </c>
      <c r="B211" s="14" t="s">
        <v>1595</v>
      </c>
      <c r="C211" s="85" t="s">
        <v>61</v>
      </c>
      <c r="D211" s="85" t="s">
        <v>61</v>
      </c>
      <c r="E211" s="85" t="s">
        <v>61</v>
      </c>
      <c r="F211" s="85" t="s">
        <v>61</v>
      </c>
      <c r="G211" s="11" t="s">
        <v>1140</v>
      </c>
      <c r="H211" s="85" t="s">
        <v>1596</v>
      </c>
      <c r="I211" s="85" t="s">
        <v>540</v>
      </c>
      <c r="J211" s="14" t="s">
        <v>1597</v>
      </c>
      <c r="K211" s="11" t="s">
        <v>1598</v>
      </c>
      <c r="L211" s="20">
        <v>36000</v>
      </c>
      <c r="M211" s="11"/>
      <c r="N211" s="11" t="s">
        <v>78</v>
      </c>
      <c r="O211" s="11"/>
      <c r="P211" s="11"/>
      <c r="Q211" s="11"/>
      <c r="R211" s="11"/>
      <c r="S211" s="11" t="s">
        <v>1599</v>
      </c>
      <c r="T211" s="11" t="s">
        <v>221</v>
      </c>
      <c r="U211" s="20">
        <v>28000</v>
      </c>
      <c r="V211" s="14" t="s">
        <v>1600</v>
      </c>
      <c r="W211" s="20">
        <v>36000</v>
      </c>
      <c r="X211" s="14" t="s">
        <v>1601</v>
      </c>
      <c r="Y211" s="29">
        <v>1</v>
      </c>
      <c r="Z211" s="29">
        <v>12</v>
      </c>
      <c r="AA211" s="85">
        <v>40</v>
      </c>
      <c r="AB211" s="85">
        <v>7</v>
      </c>
      <c r="AC211" s="85"/>
      <c r="AD211" s="85"/>
      <c r="AE211" s="85"/>
      <c r="AF211" s="85"/>
      <c r="AG211" s="47" t="s">
        <v>1602</v>
      </c>
      <c r="AH211" s="85" t="s">
        <v>1603</v>
      </c>
      <c r="AI211" s="85"/>
      <c r="AJ211" s="45" t="s">
        <v>1604</v>
      </c>
      <c r="AK211" s="11" t="s">
        <v>1605</v>
      </c>
      <c r="AL211" s="24" t="s">
        <v>481</v>
      </c>
      <c r="AM211" s="11" t="s">
        <v>57</v>
      </c>
      <c r="AN211" s="85"/>
      <c r="AO211" s="85"/>
      <c r="AP211" s="85" t="s">
        <v>78</v>
      </c>
      <c r="AQ211" s="85" t="s">
        <v>61</v>
      </c>
      <c r="AR211" s="85" t="s">
        <v>61</v>
      </c>
      <c r="AS211" s="85" t="s">
        <v>61</v>
      </c>
      <c r="AT211" s="14" t="str">
        <f ca="1">IFERROR(VLOOKUP(B211,'[2]2017省级重点项目'!$B$3:$O$206,6,0),"")</f>
        <v/>
      </c>
      <c r="AU211" s="14" t="str">
        <f ca="1" t="shared" si="15"/>
        <v/>
      </c>
      <c r="AV211" s="14" t="str">
        <f ca="1">IFERROR(VLOOKUP(B211,'[2]2017省级重点项目'!$B$3:$O$206,7,0),"")</f>
        <v/>
      </c>
      <c r="AW211" s="14" t="str">
        <f ca="1" t="shared" si="16"/>
        <v/>
      </c>
      <c r="AX211" s="14" t="str">
        <f ca="1">IFERROR(VLOOKUP(B211,'[2]2017省级重点项目'!$B$3:$O$206,12,0),"")</f>
        <v/>
      </c>
      <c r="AY211" s="14" t="str">
        <f ca="1">IFERROR(VLOOKUP(B211,'[2]2017省级重点项目'!$B$3:$O$206,9,0),"")</f>
        <v/>
      </c>
      <c r="AZ211" s="14" t="str">
        <f ca="1">IFERROR(VLOOKUP(B211,'[2]2017省级重点项目'!$B$3:$O$206,10,0),"")</f>
        <v/>
      </c>
    </row>
    <row r="212" s="1" customFormat="1" ht="69" customHeight="1" spans="1:52">
      <c r="A212" s="11">
        <f>IF(AJ212="","",COUNTA($AJ$7:AJ212))</f>
        <v>202</v>
      </c>
      <c r="B212" s="12" t="s">
        <v>1606</v>
      </c>
      <c r="C212" s="12" t="s">
        <v>1607</v>
      </c>
      <c r="D212" s="12" t="s">
        <v>1607</v>
      </c>
      <c r="E212" s="12" t="s">
        <v>61</v>
      </c>
      <c r="F212" s="12" t="s">
        <v>61</v>
      </c>
      <c r="G212" s="11" t="s">
        <v>1140</v>
      </c>
      <c r="H212" s="12" t="s">
        <v>1608</v>
      </c>
      <c r="I212" s="12"/>
      <c r="J212" s="12" t="s">
        <v>1609</v>
      </c>
      <c r="K212" s="13" t="s">
        <v>825</v>
      </c>
      <c r="L212" s="21">
        <v>60000</v>
      </c>
      <c r="M212" s="13">
        <v>0</v>
      </c>
      <c r="N212" s="13">
        <v>60000</v>
      </c>
      <c r="O212" s="13">
        <v>0</v>
      </c>
      <c r="P212" s="13">
        <v>0</v>
      </c>
      <c r="Q212" s="13">
        <v>0</v>
      </c>
      <c r="R212" s="13">
        <v>0</v>
      </c>
      <c r="S212" s="13" t="s">
        <v>1610</v>
      </c>
      <c r="T212" s="13" t="s">
        <v>221</v>
      </c>
      <c r="U212" s="21">
        <v>0</v>
      </c>
      <c r="V212" s="12" t="s">
        <v>1611</v>
      </c>
      <c r="W212" s="21">
        <v>60000</v>
      </c>
      <c r="X212" s="12" t="s">
        <v>1612</v>
      </c>
      <c r="Y212" s="30"/>
      <c r="Z212" s="30">
        <v>12</v>
      </c>
      <c r="AA212" s="12">
        <v>0</v>
      </c>
      <c r="AB212" s="12">
        <v>0</v>
      </c>
      <c r="AC212" s="12">
        <v>0</v>
      </c>
      <c r="AD212" s="12">
        <v>0</v>
      </c>
      <c r="AE212" s="12">
        <v>0</v>
      </c>
      <c r="AF212" s="12">
        <v>0</v>
      </c>
      <c r="AG212" s="22" t="s">
        <v>1613</v>
      </c>
      <c r="AH212" s="12" t="s">
        <v>1614</v>
      </c>
      <c r="AI212" s="12" t="s">
        <v>1615</v>
      </c>
      <c r="AJ212" s="46" t="s">
        <v>1616</v>
      </c>
      <c r="AK212" s="13" t="s">
        <v>1617</v>
      </c>
      <c r="AL212" s="24" t="s">
        <v>481</v>
      </c>
      <c r="AM212" s="13" t="s">
        <v>57</v>
      </c>
      <c r="AN212" s="13"/>
      <c r="AO212" s="12" t="s">
        <v>1618</v>
      </c>
      <c r="AP212" s="14" t="s">
        <v>78</v>
      </c>
      <c r="AQ212" s="14"/>
      <c r="AR212" s="14"/>
      <c r="AS212" s="14"/>
      <c r="AT212" s="14" t="str">
        <f ca="1">IFERROR(VLOOKUP(B212,'[2]2017省级重点项目'!$B$3:$O$206,6,0),"")</f>
        <v/>
      </c>
      <c r="AU212" s="14" t="str">
        <f ca="1" t="shared" si="15"/>
        <v/>
      </c>
      <c r="AV212" s="14" t="str">
        <f ca="1">IFERROR(VLOOKUP(B212,'[2]2017省级重点项目'!$B$3:$O$206,7,0),"")</f>
        <v/>
      </c>
      <c r="AW212" s="14" t="str">
        <f ca="1" t="shared" si="16"/>
        <v/>
      </c>
      <c r="AX212" s="14" t="str">
        <f ca="1">IFERROR(VLOOKUP(B212,'[2]2017省级重点项目'!$B$3:$O$206,12,0),"")</f>
        <v/>
      </c>
      <c r="AY212" s="14" t="str">
        <f ca="1">IFERROR(VLOOKUP(B212,'[2]2017省级重点项目'!$B$3:$O$206,9,0),"")</f>
        <v/>
      </c>
      <c r="AZ212" s="14" t="str">
        <f ca="1">IFERROR(VLOOKUP(B212,'[2]2017省级重点项目'!$B$3:$O$206,10,0),"")</f>
        <v/>
      </c>
    </row>
    <row r="213" s="1" customFormat="1" ht="153" customHeight="1" spans="1:52">
      <c r="A213" s="11">
        <f>IF(AJ213="","",COUNTA($AJ$7:AJ213))</f>
        <v>203</v>
      </c>
      <c r="B213" s="14" t="s">
        <v>1619</v>
      </c>
      <c r="C213" s="14" t="s">
        <v>1607</v>
      </c>
      <c r="D213" s="14" t="s">
        <v>1607</v>
      </c>
      <c r="E213" s="14" t="s">
        <v>61</v>
      </c>
      <c r="F213" s="14" t="s">
        <v>61</v>
      </c>
      <c r="G213" s="11" t="s">
        <v>1140</v>
      </c>
      <c r="H213" s="14" t="s">
        <v>1620</v>
      </c>
      <c r="I213" s="14" t="s">
        <v>1621</v>
      </c>
      <c r="J213" s="14" t="s">
        <v>1622</v>
      </c>
      <c r="K213" s="11" t="s">
        <v>825</v>
      </c>
      <c r="L213" s="20">
        <v>13000</v>
      </c>
      <c r="M213" s="11">
        <v>0</v>
      </c>
      <c r="N213" s="11" t="s">
        <v>1623</v>
      </c>
      <c r="O213" s="11">
        <v>0</v>
      </c>
      <c r="P213" s="11">
        <v>0</v>
      </c>
      <c r="Q213" s="11">
        <v>0</v>
      </c>
      <c r="R213" s="11">
        <v>0</v>
      </c>
      <c r="S213" s="11" t="s">
        <v>83</v>
      </c>
      <c r="T213" s="11" t="s">
        <v>221</v>
      </c>
      <c r="U213" s="20">
        <v>0</v>
      </c>
      <c r="V213" s="14" t="s">
        <v>1624</v>
      </c>
      <c r="W213" s="20">
        <v>13000</v>
      </c>
      <c r="X213" s="14" t="s">
        <v>1625</v>
      </c>
      <c r="Y213" s="29"/>
      <c r="Z213" s="29">
        <v>12</v>
      </c>
      <c r="AA213" s="14">
        <v>0</v>
      </c>
      <c r="AB213" s="14">
        <v>0</v>
      </c>
      <c r="AC213" s="14">
        <v>0</v>
      </c>
      <c r="AD213" s="14">
        <v>0</v>
      </c>
      <c r="AE213" s="14">
        <v>0</v>
      </c>
      <c r="AF213" s="14">
        <v>0</v>
      </c>
      <c r="AG213" s="22" t="s">
        <v>1613</v>
      </c>
      <c r="AH213" s="14" t="s">
        <v>1626</v>
      </c>
      <c r="AI213" s="14" t="s">
        <v>1627</v>
      </c>
      <c r="AJ213" s="46" t="s">
        <v>1616</v>
      </c>
      <c r="AK213" s="13" t="s">
        <v>1617</v>
      </c>
      <c r="AL213" s="24" t="s">
        <v>481</v>
      </c>
      <c r="AM213" s="11" t="s">
        <v>57</v>
      </c>
      <c r="AN213" s="11"/>
      <c r="AO213" s="12" t="s">
        <v>1618</v>
      </c>
      <c r="AP213" s="14" t="s">
        <v>78</v>
      </c>
      <c r="AQ213" s="14"/>
      <c r="AR213" s="14"/>
      <c r="AS213" s="14"/>
      <c r="AT213" s="14" t="str">
        <f ca="1">IFERROR(VLOOKUP(B213,'[2]2017省级重点项目'!$B$3:$O$206,6,0),"")</f>
        <v/>
      </c>
      <c r="AU213" s="14" t="str">
        <f ca="1" t="shared" si="15"/>
        <v/>
      </c>
      <c r="AV213" s="14" t="str">
        <f ca="1">IFERROR(VLOOKUP(B213,'[2]2017省级重点项目'!$B$3:$O$206,7,0),"")</f>
        <v/>
      </c>
      <c r="AW213" s="14" t="str">
        <f ca="1" t="shared" si="16"/>
        <v/>
      </c>
      <c r="AX213" s="14" t="str">
        <f ca="1">IFERROR(VLOOKUP(B213,'[2]2017省级重点项目'!$B$3:$O$206,12,0),"")</f>
        <v/>
      </c>
      <c r="AY213" s="14" t="str">
        <f ca="1">IFERROR(VLOOKUP(B213,'[2]2017省级重点项目'!$B$3:$O$206,9,0),"")</f>
        <v/>
      </c>
      <c r="AZ213" s="14" t="str">
        <f ca="1">IFERROR(VLOOKUP(B213,'[2]2017省级重点项目'!$B$3:$O$206,10,0),"")</f>
        <v/>
      </c>
    </row>
    <row r="214" s="1" customFormat="1" ht="21" customHeight="1" spans="1:53">
      <c r="A214" s="11"/>
      <c r="B214" s="11" t="s">
        <v>1628</v>
      </c>
      <c r="C214" s="11"/>
      <c r="D214" s="11"/>
      <c r="E214" s="11"/>
      <c r="F214" s="11"/>
      <c r="G214" s="11"/>
      <c r="H214" s="11"/>
      <c r="I214" s="11"/>
      <c r="J214" s="11">
        <f ca="1">COUNTIFS(AM:AM,"在建",G:G,B214)</f>
        <v>116</v>
      </c>
      <c r="K214" s="11" t="s">
        <v>56</v>
      </c>
      <c r="L214" s="20">
        <f ca="1">SUMIFS(L:L,AM:AM,"在建",G:G,B214)</f>
        <v>24870681.85</v>
      </c>
      <c r="M214" s="11"/>
      <c r="N214" s="11"/>
      <c r="O214" s="11"/>
      <c r="P214" s="11"/>
      <c r="Q214" s="11"/>
      <c r="R214" s="11"/>
      <c r="S214" s="11"/>
      <c r="T214" s="11"/>
      <c r="U214" s="20">
        <f ca="1">SUMIFS(U:U,AM:AM,"在建",G:G,B214)</f>
        <v>14555134</v>
      </c>
      <c r="V214" s="11"/>
      <c r="W214" s="20">
        <f ca="1">SUMIFS(W:W,AM:AM,"在建",G:G,B214)</f>
        <v>4933220</v>
      </c>
      <c r="X214" s="11"/>
      <c r="Y214" s="29"/>
      <c r="Z214" s="29"/>
      <c r="AA214" s="11"/>
      <c r="AB214" s="11"/>
      <c r="AC214" s="11"/>
      <c r="AD214" s="11"/>
      <c r="AE214" s="11"/>
      <c r="AF214" s="11"/>
      <c r="AG214" s="43"/>
      <c r="AH214" s="44"/>
      <c r="AI214" s="44"/>
      <c r="AJ214" s="45"/>
      <c r="AK214" s="44"/>
      <c r="AL214" s="44"/>
      <c r="AM214" s="11"/>
      <c r="AN214" s="11"/>
      <c r="AO214" s="13"/>
      <c r="AP214" s="11"/>
      <c r="AQ214" s="11"/>
      <c r="AR214" s="14"/>
      <c r="AS214" s="11"/>
      <c r="AT214" s="11"/>
      <c r="AU214" s="11"/>
      <c r="AV214" s="11"/>
      <c r="AW214" s="11"/>
      <c r="AX214" s="11"/>
      <c r="AY214" s="11"/>
      <c r="AZ214" s="11"/>
      <c r="BA214" s="79"/>
    </row>
    <row r="215" s="1" customFormat="1" ht="80" customHeight="1" spans="1:52">
      <c r="A215" s="11">
        <f>IF(AJ215="","",COUNTA($AJ$7:AJ215))</f>
        <v>204</v>
      </c>
      <c r="B215" s="14" t="s">
        <v>1629</v>
      </c>
      <c r="C215" s="14" t="s">
        <v>57</v>
      </c>
      <c r="D215" s="14" t="s">
        <v>57</v>
      </c>
      <c r="E215" s="14" t="s">
        <v>78</v>
      </c>
      <c r="F215" s="14" t="s">
        <v>61</v>
      </c>
      <c r="G215" s="11" t="s">
        <v>1628</v>
      </c>
      <c r="H215" s="14" t="s">
        <v>702</v>
      </c>
      <c r="I215" s="14" t="s">
        <v>1630</v>
      </c>
      <c r="J215" s="14" t="s">
        <v>1631</v>
      </c>
      <c r="K215" s="11" t="s">
        <v>1632</v>
      </c>
      <c r="L215" s="20">
        <v>100000</v>
      </c>
      <c r="M215" s="11"/>
      <c r="N215" s="11">
        <v>100000</v>
      </c>
      <c r="O215" s="11"/>
      <c r="P215" s="11"/>
      <c r="Q215" s="11"/>
      <c r="R215" s="11"/>
      <c r="S215" s="11" t="s">
        <v>946</v>
      </c>
      <c r="T215" s="11" t="s">
        <v>35</v>
      </c>
      <c r="U215" s="20">
        <v>85000</v>
      </c>
      <c r="V215" s="15" t="s">
        <v>1633</v>
      </c>
      <c r="W215" s="20">
        <v>8000</v>
      </c>
      <c r="X215" s="14" t="s">
        <v>1634</v>
      </c>
      <c r="Y215" s="29"/>
      <c r="Z215" s="29">
        <v>12</v>
      </c>
      <c r="AA215" s="14">
        <v>14</v>
      </c>
      <c r="AB215" s="14">
        <v>14</v>
      </c>
      <c r="AC215" s="14">
        <v>0</v>
      </c>
      <c r="AD215" s="14">
        <v>0</v>
      </c>
      <c r="AE215" s="14">
        <v>0</v>
      </c>
      <c r="AF215" s="14">
        <v>0</v>
      </c>
      <c r="AG215" s="47" t="s">
        <v>1635</v>
      </c>
      <c r="AH215" s="14" t="s">
        <v>1636</v>
      </c>
      <c r="AI215" s="14" t="s">
        <v>1637</v>
      </c>
      <c r="AJ215" s="45" t="s">
        <v>702</v>
      </c>
      <c r="AK215" s="11" t="s">
        <v>710</v>
      </c>
      <c r="AL215" s="11" t="s">
        <v>1638</v>
      </c>
      <c r="AM215" s="11" t="s">
        <v>57</v>
      </c>
      <c r="AN215" s="11"/>
      <c r="AO215" s="12" t="s">
        <v>1639</v>
      </c>
      <c r="AP215" s="14"/>
      <c r="AQ215" s="14"/>
      <c r="AR215" s="14"/>
      <c r="AS215" s="14"/>
      <c r="AT215" s="14" t="str">
        <f ca="1">IFERROR(VLOOKUP(B215,'[2]2017省级重点项目'!$B$3:$O$206,6,0),"")</f>
        <v/>
      </c>
      <c r="AU215" s="14" t="str">
        <f ca="1" t="shared" ref="AU215:AU278" si="17">IFERROR(L215-AT215,"")</f>
        <v/>
      </c>
      <c r="AV215" s="14" t="str">
        <f ca="1">IFERROR(VLOOKUP(B215,'[2]2017省级重点项目'!$B$3:$O$206,7,0),"")</f>
        <v/>
      </c>
      <c r="AW215" s="14" t="str">
        <f ca="1" t="shared" ref="AW215:AW278" si="18">IFERROR(W215-AV215,"")</f>
        <v/>
      </c>
      <c r="AX215" s="14" t="str">
        <f ca="1">IFERROR(VLOOKUP(B215,'[2]2017省级重点项目'!$B$3:$O$206,12,0),"")</f>
        <v/>
      </c>
      <c r="AY215" s="14" t="str">
        <f ca="1">IFERROR(VLOOKUP(B215,'[2]2017省级重点项目'!$B$3:$O$206,9,0),"")</f>
        <v/>
      </c>
      <c r="AZ215" s="14" t="str">
        <f ca="1">IFERROR(VLOOKUP(B215,'[2]2017省级重点项目'!$B$3:$O$206,10,0),"")</f>
        <v/>
      </c>
    </row>
    <row r="216" s="1" customFormat="1" ht="72" customHeight="1" spans="1:52">
      <c r="A216" s="11">
        <f>IF(AJ216="","",COUNTA($AJ$7:AJ216))</f>
        <v>205</v>
      </c>
      <c r="B216" s="14" t="s">
        <v>1640</v>
      </c>
      <c r="C216" s="14" t="s">
        <v>57</v>
      </c>
      <c r="D216" s="14" t="s">
        <v>57</v>
      </c>
      <c r="E216" s="14" t="s">
        <v>78</v>
      </c>
      <c r="F216" s="14" t="s">
        <v>61</v>
      </c>
      <c r="G216" s="11" t="s">
        <v>1628</v>
      </c>
      <c r="H216" s="14" t="s">
        <v>702</v>
      </c>
      <c r="I216" s="14" t="s">
        <v>1630</v>
      </c>
      <c r="J216" s="14" t="s">
        <v>1641</v>
      </c>
      <c r="K216" s="11" t="s">
        <v>1642</v>
      </c>
      <c r="L216" s="20">
        <v>49000</v>
      </c>
      <c r="M216" s="11"/>
      <c r="N216" s="11">
        <v>49000</v>
      </c>
      <c r="O216" s="11"/>
      <c r="P216" s="11"/>
      <c r="Q216" s="11"/>
      <c r="R216" s="11"/>
      <c r="S216" s="11" t="s">
        <v>946</v>
      </c>
      <c r="T216" s="11" t="s">
        <v>35</v>
      </c>
      <c r="U216" s="20">
        <v>45000</v>
      </c>
      <c r="V216" s="12" t="s">
        <v>1643</v>
      </c>
      <c r="W216" s="20">
        <v>1000</v>
      </c>
      <c r="X216" s="14" t="s">
        <v>1644</v>
      </c>
      <c r="Y216" s="29"/>
      <c r="Z216" s="29">
        <v>12</v>
      </c>
      <c r="AA216" s="14">
        <v>57</v>
      </c>
      <c r="AB216" s="14">
        <v>57</v>
      </c>
      <c r="AC216" s="14">
        <v>0</v>
      </c>
      <c r="AD216" s="14">
        <v>0</v>
      </c>
      <c r="AE216" s="14">
        <v>0</v>
      </c>
      <c r="AF216" s="14">
        <v>0</v>
      </c>
      <c r="AG216" s="47" t="s">
        <v>1645</v>
      </c>
      <c r="AH216" s="14" t="s">
        <v>1646</v>
      </c>
      <c r="AI216" s="14" t="s">
        <v>1647</v>
      </c>
      <c r="AJ216" s="45" t="s">
        <v>702</v>
      </c>
      <c r="AK216" s="11" t="s">
        <v>710</v>
      </c>
      <c r="AL216" s="11" t="s">
        <v>1638</v>
      </c>
      <c r="AM216" s="11" t="s">
        <v>57</v>
      </c>
      <c r="AN216" s="11"/>
      <c r="AO216" s="12" t="s">
        <v>1639</v>
      </c>
      <c r="AP216" s="14"/>
      <c r="AQ216" s="14"/>
      <c r="AR216" s="14"/>
      <c r="AS216" s="14"/>
      <c r="AT216" s="14" t="str">
        <f ca="1">IFERROR(VLOOKUP(B216,'[2]2017省级重点项目'!$B$3:$O$206,6,0),"")</f>
        <v/>
      </c>
      <c r="AU216" s="14" t="str">
        <f ca="1" t="shared" si="17"/>
        <v/>
      </c>
      <c r="AV216" s="14" t="str">
        <f ca="1">IFERROR(VLOOKUP(B216,'[2]2017省级重点项目'!$B$3:$O$206,7,0),"")</f>
        <v/>
      </c>
      <c r="AW216" s="14" t="str">
        <f ca="1" t="shared" si="18"/>
        <v/>
      </c>
      <c r="AX216" s="14" t="str">
        <f ca="1">IFERROR(VLOOKUP(B216,'[2]2017省级重点项目'!$B$3:$O$206,12,0),"")</f>
        <v/>
      </c>
      <c r="AY216" s="14" t="str">
        <f ca="1">IFERROR(VLOOKUP(B216,'[2]2017省级重点项目'!$B$3:$O$206,9,0),"")</f>
        <v/>
      </c>
      <c r="AZ216" s="14" t="str">
        <f ca="1">IFERROR(VLOOKUP(B216,'[2]2017省级重点项目'!$B$3:$O$206,10,0),"")</f>
        <v/>
      </c>
    </row>
    <row r="217" s="1" customFormat="1" ht="90" customHeight="1" spans="1:52">
      <c r="A217" s="11">
        <f>IF(AJ217="","",COUNTA($AJ$7:AJ217))</f>
        <v>206</v>
      </c>
      <c r="B217" s="14" t="s">
        <v>1648</v>
      </c>
      <c r="C217" s="14" t="s">
        <v>118</v>
      </c>
      <c r="D217" s="14" t="s">
        <v>118</v>
      </c>
      <c r="E217" s="14" t="s">
        <v>78</v>
      </c>
      <c r="F217" s="14" t="s">
        <v>61</v>
      </c>
      <c r="G217" s="11" t="s">
        <v>1628</v>
      </c>
      <c r="H217" s="14" t="s">
        <v>702</v>
      </c>
      <c r="I217" s="14" t="s">
        <v>1649</v>
      </c>
      <c r="J217" s="14" t="s">
        <v>1650</v>
      </c>
      <c r="K217" s="11" t="s">
        <v>1651</v>
      </c>
      <c r="L217" s="20">
        <v>100000</v>
      </c>
      <c r="M217" s="11"/>
      <c r="N217" s="11">
        <v>100000</v>
      </c>
      <c r="O217" s="11"/>
      <c r="P217" s="11"/>
      <c r="Q217" s="11"/>
      <c r="R217" s="11"/>
      <c r="S217" s="11" t="s">
        <v>1323</v>
      </c>
      <c r="T217" s="11" t="s">
        <v>35</v>
      </c>
      <c r="U217" s="20">
        <v>10000</v>
      </c>
      <c r="V217" s="14" t="s">
        <v>1652</v>
      </c>
      <c r="W217" s="20">
        <v>20000</v>
      </c>
      <c r="X217" s="14" t="s">
        <v>1653</v>
      </c>
      <c r="Y217" s="29"/>
      <c r="Z217" s="29"/>
      <c r="AA217" s="14">
        <v>55.07</v>
      </c>
      <c r="AB217" s="14"/>
      <c r="AC217" s="14"/>
      <c r="AD217" s="14"/>
      <c r="AE217" s="14"/>
      <c r="AF217" s="14"/>
      <c r="AG217" s="47" t="s">
        <v>1654</v>
      </c>
      <c r="AH217" s="14" t="s">
        <v>1655</v>
      </c>
      <c r="AI217" s="14" t="s">
        <v>1656</v>
      </c>
      <c r="AJ217" s="45" t="s">
        <v>702</v>
      </c>
      <c r="AK217" s="11" t="s">
        <v>710</v>
      </c>
      <c r="AL217" s="11" t="s">
        <v>1638</v>
      </c>
      <c r="AM217" s="11" t="s">
        <v>57</v>
      </c>
      <c r="AN217" s="11"/>
      <c r="AO217" s="12" t="s">
        <v>1639</v>
      </c>
      <c r="AP217" s="14" t="s">
        <v>78</v>
      </c>
      <c r="AQ217" s="14"/>
      <c r="AR217" s="14"/>
      <c r="AS217" s="14"/>
      <c r="AT217" s="14" t="str">
        <f ca="1">IFERROR(VLOOKUP(B217,'[2]2017省级重点项目'!$B$3:$O$206,6,0),"")</f>
        <v/>
      </c>
      <c r="AU217" s="14" t="str">
        <f ca="1" t="shared" si="17"/>
        <v/>
      </c>
      <c r="AV217" s="14" t="str">
        <f ca="1">IFERROR(VLOOKUP(B217,'[2]2017省级重点项目'!$B$3:$O$206,7,0),"")</f>
        <v/>
      </c>
      <c r="AW217" s="14" t="str">
        <f ca="1" t="shared" si="18"/>
        <v/>
      </c>
      <c r="AX217" s="14" t="str">
        <f ca="1">IFERROR(VLOOKUP(B217,'[2]2017省级重点项目'!$B$3:$O$206,12,0),"")</f>
        <v/>
      </c>
      <c r="AY217" s="14" t="str">
        <f ca="1">IFERROR(VLOOKUP(B217,'[2]2017省级重点项目'!$B$3:$O$206,9,0),"")</f>
        <v/>
      </c>
      <c r="AZ217" s="14" t="str">
        <f ca="1">IFERROR(VLOOKUP(B217,'[2]2017省级重点项目'!$B$3:$O$206,10,0),"")</f>
        <v/>
      </c>
    </row>
    <row r="218" s="1" customFormat="1" ht="66" customHeight="1" spans="1:52">
      <c r="A218" s="11">
        <f>IF(AJ218="","",COUNTA($AJ$7:AJ218))</f>
        <v>207</v>
      </c>
      <c r="B218" s="14" t="s">
        <v>1657</v>
      </c>
      <c r="C218" s="14" t="s">
        <v>57</v>
      </c>
      <c r="D218" s="14" t="s">
        <v>57</v>
      </c>
      <c r="E218" s="14" t="s">
        <v>61</v>
      </c>
      <c r="F218" s="14" t="s">
        <v>61</v>
      </c>
      <c r="G218" s="11" t="s">
        <v>1628</v>
      </c>
      <c r="H218" s="14" t="s">
        <v>702</v>
      </c>
      <c r="I218" s="14" t="s">
        <v>1658</v>
      </c>
      <c r="J218" s="14" t="s">
        <v>1659</v>
      </c>
      <c r="K218" s="11" t="s">
        <v>1660</v>
      </c>
      <c r="L218" s="20">
        <v>35610</v>
      </c>
      <c r="M218" s="11"/>
      <c r="N218" s="11">
        <v>35610</v>
      </c>
      <c r="O218" s="11"/>
      <c r="P218" s="11"/>
      <c r="Q218" s="11"/>
      <c r="R218" s="11"/>
      <c r="S218" s="11" t="s">
        <v>66</v>
      </c>
      <c r="T218" s="11" t="s">
        <v>35</v>
      </c>
      <c r="U218" s="20">
        <v>30000</v>
      </c>
      <c r="V218" s="14" t="s">
        <v>1661</v>
      </c>
      <c r="W218" s="20">
        <v>5610</v>
      </c>
      <c r="X218" s="58" t="s">
        <v>1662</v>
      </c>
      <c r="Y218" s="29"/>
      <c r="Z218" s="29">
        <v>8</v>
      </c>
      <c r="AA218" s="14">
        <v>7</v>
      </c>
      <c r="AB218" s="14">
        <v>7</v>
      </c>
      <c r="AC218" s="14"/>
      <c r="AD218" s="14"/>
      <c r="AE218" s="14"/>
      <c r="AF218" s="14"/>
      <c r="AG218" s="47" t="s">
        <v>1663</v>
      </c>
      <c r="AH218" s="14" t="s">
        <v>1664</v>
      </c>
      <c r="AI218" s="14" t="s">
        <v>1665</v>
      </c>
      <c r="AJ218" s="45" t="s">
        <v>702</v>
      </c>
      <c r="AK218" s="11" t="s">
        <v>710</v>
      </c>
      <c r="AL218" s="11" t="s">
        <v>1638</v>
      </c>
      <c r="AM218" s="11" t="s">
        <v>57</v>
      </c>
      <c r="AN218" s="11"/>
      <c r="AO218" s="12" t="s">
        <v>1639</v>
      </c>
      <c r="AP218" s="14"/>
      <c r="AQ218" s="14"/>
      <c r="AR218" s="14"/>
      <c r="AS218" s="14"/>
      <c r="AT218" s="14" t="str">
        <f ca="1">IFERROR(VLOOKUP(B218,'[2]2017省级重点项目'!$B$3:$O$206,6,0),"")</f>
        <v/>
      </c>
      <c r="AU218" s="14" t="str">
        <f ca="1" t="shared" si="17"/>
        <v/>
      </c>
      <c r="AV218" s="14" t="str">
        <f ca="1">IFERROR(VLOOKUP(B218,'[2]2017省级重点项目'!$B$3:$O$206,7,0),"")</f>
        <v/>
      </c>
      <c r="AW218" s="14" t="str">
        <f ca="1" t="shared" si="18"/>
        <v/>
      </c>
      <c r="AX218" s="14" t="str">
        <f ca="1">IFERROR(VLOOKUP(B218,'[2]2017省级重点项目'!$B$3:$O$206,12,0),"")</f>
        <v/>
      </c>
      <c r="AY218" s="14" t="str">
        <f ca="1">IFERROR(VLOOKUP(B218,'[2]2017省级重点项目'!$B$3:$O$206,9,0),"")</f>
        <v/>
      </c>
      <c r="AZ218" s="14" t="str">
        <f ca="1">IFERROR(VLOOKUP(B218,'[2]2017省级重点项目'!$B$3:$O$206,10,0),"")</f>
        <v/>
      </c>
    </row>
    <row r="219" s="1" customFormat="1" ht="90" customHeight="1" spans="1:52">
      <c r="A219" s="11">
        <f>IF(AJ219="","",COUNTA($AJ$7:AJ219))</f>
        <v>208</v>
      </c>
      <c r="B219" s="14" t="s">
        <v>1666</v>
      </c>
      <c r="C219" s="14" t="s">
        <v>61</v>
      </c>
      <c r="D219" s="14" t="s">
        <v>61</v>
      </c>
      <c r="E219" s="14" t="s">
        <v>61</v>
      </c>
      <c r="F219" s="14" t="s">
        <v>61</v>
      </c>
      <c r="G219" s="11" t="s">
        <v>1628</v>
      </c>
      <c r="H219" s="14" t="s">
        <v>702</v>
      </c>
      <c r="I219" s="14" t="s">
        <v>1667</v>
      </c>
      <c r="J219" s="14" t="s">
        <v>1668</v>
      </c>
      <c r="K219" s="11" t="s">
        <v>1669</v>
      </c>
      <c r="L219" s="20">
        <v>55000</v>
      </c>
      <c r="M219" s="11"/>
      <c r="N219" s="11">
        <v>55000</v>
      </c>
      <c r="O219" s="11"/>
      <c r="P219" s="11"/>
      <c r="Q219" s="11"/>
      <c r="R219" s="11"/>
      <c r="S219" s="11" t="s">
        <v>83</v>
      </c>
      <c r="T219" s="11" t="s">
        <v>221</v>
      </c>
      <c r="U219" s="20">
        <v>25000</v>
      </c>
      <c r="V219" s="14" t="s">
        <v>1670</v>
      </c>
      <c r="W219" s="20">
        <v>20000</v>
      </c>
      <c r="X219" s="12" t="s">
        <v>1164</v>
      </c>
      <c r="Y219" s="29"/>
      <c r="Z219" s="29"/>
      <c r="AA219" s="14">
        <v>9</v>
      </c>
      <c r="AB219" s="14"/>
      <c r="AC219" s="14"/>
      <c r="AD219" s="14"/>
      <c r="AE219" s="14"/>
      <c r="AF219" s="14"/>
      <c r="AG219" s="47" t="s">
        <v>1671</v>
      </c>
      <c r="AH219" s="14" t="s">
        <v>1672</v>
      </c>
      <c r="AI219" s="14" t="s">
        <v>1673</v>
      </c>
      <c r="AJ219" s="45" t="s">
        <v>702</v>
      </c>
      <c r="AK219" s="11" t="s">
        <v>710</v>
      </c>
      <c r="AL219" s="11" t="s">
        <v>1638</v>
      </c>
      <c r="AM219" s="11" t="s">
        <v>57</v>
      </c>
      <c r="AN219" s="11"/>
      <c r="AO219" s="12" t="s">
        <v>1639</v>
      </c>
      <c r="AP219" s="14"/>
      <c r="AQ219" s="14"/>
      <c r="AR219" s="14"/>
      <c r="AS219" s="14"/>
      <c r="AT219" s="14" t="str">
        <f ca="1">IFERROR(VLOOKUP(B219,'[2]2017省级重点项目'!$B$3:$O$206,6,0),"")</f>
        <v/>
      </c>
      <c r="AU219" s="14" t="str">
        <f ca="1" t="shared" si="17"/>
        <v/>
      </c>
      <c r="AV219" s="14" t="str">
        <f ca="1">IFERROR(VLOOKUP(B219,'[2]2017省级重点项目'!$B$3:$O$206,7,0),"")</f>
        <v/>
      </c>
      <c r="AW219" s="14" t="str">
        <f ca="1" t="shared" si="18"/>
        <v/>
      </c>
      <c r="AX219" s="14" t="str">
        <f ca="1">IFERROR(VLOOKUP(B219,'[2]2017省级重点项目'!$B$3:$O$206,12,0),"")</f>
        <v/>
      </c>
      <c r="AY219" s="14" t="str">
        <f ca="1">IFERROR(VLOOKUP(B219,'[2]2017省级重点项目'!$B$3:$O$206,9,0),"")</f>
        <v/>
      </c>
      <c r="AZ219" s="14" t="str">
        <f ca="1">IFERROR(VLOOKUP(B219,'[2]2017省级重点项目'!$B$3:$O$206,10,0),"")</f>
        <v/>
      </c>
    </row>
    <row r="220" s="1" customFormat="1" ht="72" customHeight="1" spans="1:52">
      <c r="A220" s="11">
        <f>IF(AJ220="","",COUNTA($AJ$7:AJ220))</f>
        <v>209</v>
      </c>
      <c r="B220" s="14" t="s">
        <v>1674</v>
      </c>
      <c r="C220" s="14" t="s">
        <v>1675</v>
      </c>
      <c r="D220" s="14" t="s">
        <v>1676</v>
      </c>
      <c r="E220" s="14" t="s">
        <v>1677</v>
      </c>
      <c r="F220" s="14" t="s">
        <v>61</v>
      </c>
      <c r="G220" s="11" t="s">
        <v>1628</v>
      </c>
      <c r="H220" s="14" t="s">
        <v>702</v>
      </c>
      <c r="I220" s="14" t="s">
        <v>1678</v>
      </c>
      <c r="J220" s="14" t="s">
        <v>1679</v>
      </c>
      <c r="K220" s="25" t="s">
        <v>1680</v>
      </c>
      <c r="L220" s="20">
        <v>130000</v>
      </c>
      <c r="M220" s="11"/>
      <c r="N220" s="11">
        <v>130000</v>
      </c>
      <c r="O220" s="11" t="s">
        <v>1681</v>
      </c>
      <c r="P220" s="11" t="s">
        <v>1681</v>
      </c>
      <c r="Q220" s="11"/>
      <c r="R220" s="11" t="s">
        <v>1681</v>
      </c>
      <c r="S220" s="11" t="s">
        <v>1682</v>
      </c>
      <c r="T220" s="11" t="s">
        <v>1683</v>
      </c>
      <c r="U220" s="20">
        <v>76000</v>
      </c>
      <c r="V220" s="14" t="s">
        <v>1684</v>
      </c>
      <c r="W220" s="20">
        <v>50000</v>
      </c>
      <c r="X220" s="14" t="s">
        <v>1685</v>
      </c>
      <c r="Y220" s="29"/>
      <c r="Z220" s="29"/>
      <c r="AA220" s="14" t="s">
        <v>496</v>
      </c>
      <c r="AB220" s="14" t="s">
        <v>496</v>
      </c>
      <c r="AC220" s="14" t="s">
        <v>496</v>
      </c>
      <c r="AD220" s="14" t="s">
        <v>496</v>
      </c>
      <c r="AE220" s="14" t="s">
        <v>496</v>
      </c>
      <c r="AF220" s="14" t="s">
        <v>496</v>
      </c>
      <c r="AG220" s="47" t="s">
        <v>1686</v>
      </c>
      <c r="AH220" s="14" t="s">
        <v>1687</v>
      </c>
      <c r="AI220" s="14" t="s">
        <v>1688</v>
      </c>
      <c r="AJ220" s="45" t="s">
        <v>702</v>
      </c>
      <c r="AK220" s="11" t="s">
        <v>710</v>
      </c>
      <c r="AL220" s="11" t="s">
        <v>1638</v>
      </c>
      <c r="AM220" s="11" t="s">
        <v>57</v>
      </c>
      <c r="AN220" s="13"/>
      <c r="AO220" s="12" t="s">
        <v>1639</v>
      </c>
      <c r="AP220" s="14" t="s">
        <v>78</v>
      </c>
      <c r="AQ220" s="14"/>
      <c r="AR220" s="14"/>
      <c r="AS220" s="14"/>
      <c r="AT220" s="14" t="str">
        <f ca="1">IFERROR(VLOOKUP(B220,'[2]2017省级重点项目'!$B$3:$O$206,6,0),"")</f>
        <v/>
      </c>
      <c r="AU220" s="14" t="str">
        <f ca="1" t="shared" si="17"/>
        <v/>
      </c>
      <c r="AV220" s="14" t="str">
        <f ca="1">IFERROR(VLOOKUP(B220,'[2]2017省级重点项目'!$B$3:$O$206,7,0),"")</f>
        <v/>
      </c>
      <c r="AW220" s="14" t="str">
        <f ca="1" t="shared" si="18"/>
        <v/>
      </c>
      <c r="AX220" s="14" t="str">
        <f ca="1">IFERROR(VLOOKUP(B220,'[2]2017省级重点项目'!$B$3:$O$206,12,0),"")</f>
        <v/>
      </c>
      <c r="AY220" s="14" t="str">
        <f ca="1">IFERROR(VLOOKUP(B220,'[2]2017省级重点项目'!$B$3:$O$206,9,0),"")</f>
        <v/>
      </c>
      <c r="AZ220" s="14" t="str">
        <f ca="1">IFERROR(VLOOKUP(B220,'[2]2017省级重点项目'!$B$3:$O$206,10,0),"")</f>
        <v/>
      </c>
    </row>
    <row r="221" s="1" customFormat="1" ht="82" customHeight="1" spans="1:52">
      <c r="A221" s="11">
        <f>IF(AJ221="","",COUNTA($AJ$7:AJ221))</f>
        <v>210</v>
      </c>
      <c r="B221" s="14" t="s">
        <v>1689</v>
      </c>
      <c r="C221" s="14" t="s">
        <v>57</v>
      </c>
      <c r="D221" s="14" t="s">
        <v>57</v>
      </c>
      <c r="E221" s="14" t="s">
        <v>78</v>
      </c>
      <c r="F221" s="14" t="s">
        <v>61</v>
      </c>
      <c r="G221" s="11" t="s">
        <v>1628</v>
      </c>
      <c r="H221" s="14" t="s">
        <v>1690</v>
      </c>
      <c r="I221" s="14" t="s">
        <v>703</v>
      </c>
      <c r="J221" s="14" t="s">
        <v>1691</v>
      </c>
      <c r="K221" s="11" t="s">
        <v>1692</v>
      </c>
      <c r="L221" s="20">
        <v>700000</v>
      </c>
      <c r="M221" s="11"/>
      <c r="N221" s="11">
        <v>700000</v>
      </c>
      <c r="O221" s="11"/>
      <c r="P221" s="11"/>
      <c r="Q221" s="11"/>
      <c r="R221" s="11"/>
      <c r="S221" s="11" t="s">
        <v>83</v>
      </c>
      <c r="T221" s="11" t="s">
        <v>1683</v>
      </c>
      <c r="U221" s="20">
        <v>320000</v>
      </c>
      <c r="V221" s="14" t="s">
        <v>1693</v>
      </c>
      <c r="W221" s="20">
        <v>80000</v>
      </c>
      <c r="X221" s="14" t="s">
        <v>1694</v>
      </c>
      <c r="Y221" s="29"/>
      <c r="Z221" s="29"/>
      <c r="AA221" s="14"/>
      <c r="AB221" s="14"/>
      <c r="AC221" s="14"/>
      <c r="AD221" s="14"/>
      <c r="AE221" s="14"/>
      <c r="AF221" s="14"/>
      <c r="AG221" s="47" t="s">
        <v>1695</v>
      </c>
      <c r="AH221" s="14" t="s">
        <v>1696</v>
      </c>
      <c r="AI221" s="14" t="s">
        <v>1696</v>
      </c>
      <c r="AJ221" s="45" t="s">
        <v>702</v>
      </c>
      <c r="AK221" s="11" t="s">
        <v>710</v>
      </c>
      <c r="AL221" s="24" t="s">
        <v>720</v>
      </c>
      <c r="AM221" s="11" t="s">
        <v>57</v>
      </c>
      <c r="AN221" s="11"/>
      <c r="AO221" s="12" t="s">
        <v>1639</v>
      </c>
      <c r="AP221" s="14" t="s">
        <v>78</v>
      </c>
      <c r="AQ221" s="14"/>
      <c r="AR221" s="14"/>
      <c r="AS221" s="14"/>
      <c r="AT221" s="14" t="str">
        <f ca="1">IFERROR(VLOOKUP(B221,'[2]2017省级重点项目'!$B$3:$O$206,6,0),"")</f>
        <v/>
      </c>
      <c r="AU221" s="14" t="str">
        <f ca="1" t="shared" si="17"/>
        <v/>
      </c>
      <c r="AV221" s="14" t="str">
        <f ca="1">IFERROR(VLOOKUP(B221,'[2]2017省级重点项目'!$B$3:$O$206,7,0),"")</f>
        <v/>
      </c>
      <c r="AW221" s="14" t="str">
        <f ca="1" t="shared" si="18"/>
        <v/>
      </c>
      <c r="AX221" s="14" t="str">
        <f ca="1">IFERROR(VLOOKUP(B221,'[2]2017省级重点项目'!$B$3:$O$206,12,0),"")</f>
        <v/>
      </c>
      <c r="AY221" s="14" t="str">
        <f ca="1">IFERROR(VLOOKUP(B221,'[2]2017省级重点项目'!$B$3:$O$206,9,0),"")</f>
        <v/>
      </c>
      <c r="AZ221" s="14" t="str">
        <f ca="1">IFERROR(VLOOKUP(B221,'[2]2017省级重点项目'!$B$3:$O$206,10,0),"")</f>
        <v/>
      </c>
    </row>
    <row r="222" s="1" customFormat="1" ht="78" customHeight="1" spans="1:52">
      <c r="A222" s="11">
        <f>IF(AJ222="","",COUNTA($AJ$7:AJ222))</f>
        <v>211</v>
      </c>
      <c r="B222" s="14" t="s">
        <v>1697</v>
      </c>
      <c r="C222" s="14" t="s">
        <v>60</v>
      </c>
      <c r="D222" s="14" t="s">
        <v>57</v>
      </c>
      <c r="E222" s="14" t="s">
        <v>78</v>
      </c>
      <c r="F222" s="14" t="s">
        <v>61</v>
      </c>
      <c r="G222" s="11" t="s">
        <v>1628</v>
      </c>
      <c r="H222" s="14" t="s">
        <v>727</v>
      </c>
      <c r="I222" s="14" t="s">
        <v>1698</v>
      </c>
      <c r="J222" s="14" t="s">
        <v>1699</v>
      </c>
      <c r="K222" s="11" t="s">
        <v>1700</v>
      </c>
      <c r="L222" s="20">
        <v>508500</v>
      </c>
      <c r="M222" s="11">
        <v>0</v>
      </c>
      <c r="N222" s="11">
        <v>508500</v>
      </c>
      <c r="O222" s="11">
        <v>0</v>
      </c>
      <c r="P222" s="11">
        <v>0</v>
      </c>
      <c r="Q222" s="11">
        <v>0</v>
      </c>
      <c r="R222" s="11">
        <v>0</v>
      </c>
      <c r="S222" s="11" t="s">
        <v>123</v>
      </c>
      <c r="T222" s="11" t="s">
        <v>35</v>
      </c>
      <c r="U222" s="20">
        <v>441000</v>
      </c>
      <c r="V222" s="14" t="s">
        <v>1701</v>
      </c>
      <c r="W222" s="20">
        <v>40000</v>
      </c>
      <c r="X222" s="14" t="s">
        <v>1702</v>
      </c>
      <c r="Y222" s="29"/>
      <c r="Z222" s="29"/>
      <c r="AA222" s="14">
        <v>155</v>
      </c>
      <c r="AB222" s="14">
        <v>155</v>
      </c>
      <c r="AC222" s="14">
        <v>0</v>
      </c>
      <c r="AD222" s="14">
        <v>0</v>
      </c>
      <c r="AE222" s="14">
        <v>0</v>
      </c>
      <c r="AF222" s="14">
        <v>0</v>
      </c>
      <c r="AG222" s="47" t="s">
        <v>1703</v>
      </c>
      <c r="AH222" s="14"/>
      <c r="AI222" s="14"/>
      <c r="AJ222" s="45" t="s">
        <v>727</v>
      </c>
      <c r="AK222" s="11" t="s">
        <v>735</v>
      </c>
      <c r="AL222" s="24" t="s">
        <v>1704</v>
      </c>
      <c r="AM222" s="11" t="s">
        <v>57</v>
      </c>
      <c r="AN222" s="11"/>
      <c r="AO222" s="12" t="s">
        <v>1639</v>
      </c>
      <c r="AP222" s="14" t="s">
        <v>78</v>
      </c>
      <c r="AQ222" s="14"/>
      <c r="AR222" s="14"/>
      <c r="AS222" s="14"/>
      <c r="AT222" s="14" t="str">
        <f ca="1">IFERROR(VLOOKUP(B222,'[2]2017省级重点项目'!$B$3:$O$206,6,0),"")</f>
        <v/>
      </c>
      <c r="AU222" s="14" t="str">
        <f ca="1" t="shared" si="17"/>
        <v/>
      </c>
      <c r="AV222" s="14" t="str">
        <f ca="1">IFERROR(VLOOKUP(B222,'[2]2017省级重点项目'!$B$3:$O$206,7,0),"")</f>
        <v/>
      </c>
      <c r="AW222" s="14" t="str">
        <f ca="1" t="shared" si="18"/>
        <v/>
      </c>
      <c r="AX222" s="14" t="str">
        <f ca="1">IFERROR(VLOOKUP(B222,'[2]2017省级重点项目'!$B$3:$O$206,12,0),"")</f>
        <v/>
      </c>
      <c r="AY222" s="14" t="str">
        <f ca="1">IFERROR(VLOOKUP(B222,'[2]2017省级重点项目'!$B$3:$O$206,9,0),"")</f>
        <v/>
      </c>
      <c r="AZ222" s="14" t="str">
        <f ca="1">IFERROR(VLOOKUP(B222,'[2]2017省级重点项目'!$B$3:$O$206,10,0),"")</f>
        <v/>
      </c>
    </row>
    <row r="223" s="1" customFormat="1" ht="69" customHeight="1" spans="1:52">
      <c r="A223" s="11">
        <f>IF(AJ223="","",COUNTA($AJ$7:AJ223))</f>
        <v>212</v>
      </c>
      <c r="B223" s="14" t="s">
        <v>1705</v>
      </c>
      <c r="C223" s="14" t="s">
        <v>60</v>
      </c>
      <c r="D223" s="14" t="s">
        <v>57</v>
      </c>
      <c r="E223" s="14" t="s">
        <v>61</v>
      </c>
      <c r="F223" s="14" t="s">
        <v>61</v>
      </c>
      <c r="G223" s="11" t="s">
        <v>1628</v>
      </c>
      <c r="H223" s="14" t="s">
        <v>727</v>
      </c>
      <c r="I223" s="14" t="s">
        <v>1698</v>
      </c>
      <c r="J223" s="14" t="s">
        <v>1706</v>
      </c>
      <c r="K223" s="11" t="s">
        <v>1251</v>
      </c>
      <c r="L223" s="20">
        <v>110000</v>
      </c>
      <c r="M223" s="11">
        <v>0</v>
      </c>
      <c r="N223" s="11">
        <v>110000</v>
      </c>
      <c r="O223" s="11">
        <v>0</v>
      </c>
      <c r="P223" s="11">
        <v>0</v>
      </c>
      <c r="Q223" s="11">
        <v>0</v>
      </c>
      <c r="R223" s="11">
        <v>0</v>
      </c>
      <c r="S223" s="11" t="s">
        <v>66</v>
      </c>
      <c r="T223" s="11" t="s">
        <v>35</v>
      </c>
      <c r="U223" s="20">
        <v>58800</v>
      </c>
      <c r="V223" s="14" t="s">
        <v>1707</v>
      </c>
      <c r="W223" s="20">
        <v>45000</v>
      </c>
      <c r="X223" s="14" t="s">
        <v>1708</v>
      </c>
      <c r="Y223" s="29"/>
      <c r="Z223" s="29"/>
      <c r="AA223" s="14">
        <v>17</v>
      </c>
      <c r="AB223" s="14">
        <v>17</v>
      </c>
      <c r="AC223" s="14">
        <v>0</v>
      </c>
      <c r="AD223" s="14">
        <v>0</v>
      </c>
      <c r="AE223" s="14">
        <v>0</v>
      </c>
      <c r="AF223" s="14">
        <v>0</v>
      </c>
      <c r="AG223" s="47" t="s">
        <v>1709</v>
      </c>
      <c r="AH223" s="14" t="s">
        <v>1710</v>
      </c>
      <c r="AI223" s="14" t="s">
        <v>1711</v>
      </c>
      <c r="AJ223" s="45" t="s">
        <v>727</v>
      </c>
      <c r="AK223" s="11" t="s">
        <v>735</v>
      </c>
      <c r="AL223" s="24" t="s">
        <v>1704</v>
      </c>
      <c r="AM223" s="11" t="s">
        <v>57</v>
      </c>
      <c r="AN223" s="11"/>
      <c r="AO223" s="12" t="s">
        <v>1639</v>
      </c>
      <c r="AP223" s="14" t="s">
        <v>78</v>
      </c>
      <c r="AQ223" s="14"/>
      <c r="AR223" s="14"/>
      <c r="AS223" s="14"/>
      <c r="AT223" s="14" t="str">
        <f ca="1">IFERROR(VLOOKUP(B223,'[2]2017省级重点项目'!$B$3:$O$206,6,0),"")</f>
        <v/>
      </c>
      <c r="AU223" s="14" t="str">
        <f ca="1" t="shared" si="17"/>
        <v/>
      </c>
      <c r="AV223" s="14" t="str">
        <f ca="1">IFERROR(VLOOKUP(B223,'[2]2017省级重点项目'!$B$3:$O$206,7,0),"")</f>
        <v/>
      </c>
      <c r="AW223" s="14" t="str">
        <f ca="1" t="shared" si="18"/>
        <v/>
      </c>
      <c r="AX223" s="14" t="str">
        <f ca="1">IFERROR(VLOOKUP(B223,'[2]2017省级重点项目'!$B$3:$O$206,12,0),"")</f>
        <v/>
      </c>
      <c r="AY223" s="14" t="str">
        <f ca="1">IFERROR(VLOOKUP(B223,'[2]2017省级重点项目'!$B$3:$O$206,9,0),"")</f>
        <v/>
      </c>
      <c r="AZ223" s="14" t="str">
        <f ca="1">IFERROR(VLOOKUP(B223,'[2]2017省级重点项目'!$B$3:$O$206,10,0),"")</f>
        <v/>
      </c>
    </row>
    <row r="224" s="1" customFormat="1" ht="80" customHeight="1" spans="1:52">
      <c r="A224" s="11">
        <f>IF(AJ224="","",COUNTA($AJ$7:AJ224))</f>
        <v>213</v>
      </c>
      <c r="B224" s="14" t="s">
        <v>1712</v>
      </c>
      <c r="C224" s="14" t="s">
        <v>60</v>
      </c>
      <c r="D224" s="14" t="s">
        <v>57</v>
      </c>
      <c r="E224" s="14" t="s">
        <v>78</v>
      </c>
      <c r="F224" s="14" t="s">
        <v>61</v>
      </c>
      <c r="G224" s="11" t="s">
        <v>1628</v>
      </c>
      <c r="H224" s="14" t="s">
        <v>727</v>
      </c>
      <c r="I224" s="14" t="s">
        <v>1698</v>
      </c>
      <c r="J224" s="14" t="s">
        <v>1713</v>
      </c>
      <c r="K224" s="11" t="s">
        <v>182</v>
      </c>
      <c r="L224" s="20">
        <v>33000</v>
      </c>
      <c r="M224" s="11">
        <v>0</v>
      </c>
      <c r="N224" s="11">
        <v>13000</v>
      </c>
      <c r="O224" s="11">
        <v>20000</v>
      </c>
      <c r="P224" s="11">
        <v>0</v>
      </c>
      <c r="Q224" s="11">
        <v>0</v>
      </c>
      <c r="R224" s="11">
        <v>0</v>
      </c>
      <c r="S224" s="11" t="s">
        <v>83</v>
      </c>
      <c r="T224" s="11" t="s">
        <v>35</v>
      </c>
      <c r="U224" s="20">
        <v>30110</v>
      </c>
      <c r="V224" s="14" t="s">
        <v>1714</v>
      </c>
      <c r="W224" s="20">
        <v>13000</v>
      </c>
      <c r="X224" s="14" t="s">
        <v>1715</v>
      </c>
      <c r="Y224" s="29"/>
      <c r="Z224" s="29">
        <v>12</v>
      </c>
      <c r="AA224" s="14">
        <v>15.48</v>
      </c>
      <c r="AB224" s="14">
        <v>15.48</v>
      </c>
      <c r="AC224" s="14">
        <v>0</v>
      </c>
      <c r="AD224" s="14">
        <v>0</v>
      </c>
      <c r="AE224" s="14">
        <v>0</v>
      </c>
      <c r="AF224" s="14">
        <v>0</v>
      </c>
      <c r="AG224" s="47" t="s">
        <v>1716</v>
      </c>
      <c r="AH224" s="14" t="s">
        <v>1717</v>
      </c>
      <c r="AI224" s="14" t="s">
        <v>1718</v>
      </c>
      <c r="AJ224" s="45" t="s">
        <v>727</v>
      </c>
      <c r="AK224" s="11" t="s">
        <v>735</v>
      </c>
      <c r="AL224" s="24" t="s">
        <v>1704</v>
      </c>
      <c r="AM224" s="11" t="s">
        <v>57</v>
      </c>
      <c r="AN224" s="11"/>
      <c r="AO224" s="12" t="s">
        <v>1639</v>
      </c>
      <c r="AP224" s="14" t="s">
        <v>78</v>
      </c>
      <c r="AQ224" s="14"/>
      <c r="AR224" s="14"/>
      <c r="AS224" s="14"/>
      <c r="AT224" s="14" t="str">
        <f ca="1">IFERROR(VLOOKUP(B224,'[2]2017省级重点项目'!$B$3:$O$206,6,0),"")</f>
        <v/>
      </c>
      <c r="AU224" s="14" t="str">
        <f ca="1" t="shared" si="17"/>
        <v/>
      </c>
      <c r="AV224" s="14" t="str">
        <f ca="1">IFERROR(VLOOKUP(B224,'[2]2017省级重点项目'!$B$3:$O$206,7,0),"")</f>
        <v/>
      </c>
      <c r="AW224" s="14" t="str">
        <f ca="1" t="shared" si="18"/>
        <v/>
      </c>
      <c r="AX224" s="14" t="str">
        <f ca="1">IFERROR(VLOOKUP(B224,'[2]2017省级重点项目'!$B$3:$O$206,12,0),"")</f>
        <v/>
      </c>
      <c r="AY224" s="14" t="str">
        <f ca="1">IFERROR(VLOOKUP(B224,'[2]2017省级重点项目'!$B$3:$O$206,9,0),"")</f>
        <v/>
      </c>
      <c r="AZ224" s="14" t="str">
        <f ca="1">IFERROR(VLOOKUP(B224,'[2]2017省级重点项目'!$B$3:$O$206,10,0),"")</f>
        <v/>
      </c>
    </row>
    <row r="225" s="1" customFormat="1" ht="72" customHeight="1" spans="1:52">
      <c r="A225" s="11">
        <f>IF(AJ225="","",COUNTA($AJ$7:AJ225))</f>
        <v>214</v>
      </c>
      <c r="B225" s="14" t="s">
        <v>1719</v>
      </c>
      <c r="C225" s="14" t="s">
        <v>60</v>
      </c>
      <c r="D225" s="14" t="s">
        <v>57</v>
      </c>
      <c r="E225" s="14" t="s">
        <v>78</v>
      </c>
      <c r="F225" s="14" t="s">
        <v>61</v>
      </c>
      <c r="G225" s="11" t="s">
        <v>1628</v>
      </c>
      <c r="H225" s="14" t="s">
        <v>727</v>
      </c>
      <c r="I225" s="14" t="s">
        <v>1720</v>
      </c>
      <c r="J225" s="14" t="s">
        <v>1721</v>
      </c>
      <c r="K225" s="11" t="s">
        <v>133</v>
      </c>
      <c r="L225" s="20">
        <v>25000</v>
      </c>
      <c r="M225" s="11">
        <v>0</v>
      </c>
      <c r="N225" s="11">
        <v>15000</v>
      </c>
      <c r="O225" s="11">
        <v>0</v>
      </c>
      <c r="P225" s="11">
        <v>0</v>
      </c>
      <c r="Q225" s="11">
        <v>0</v>
      </c>
      <c r="R225" s="11">
        <v>10000</v>
      </c>
      <c r="S225" s="11" t="s">
        <v>1722</v>
      </c>
      <c r="T225" s="11" t="s">
        <v>35</v>
      </c>
      <c r="U225" s="20">
        <v>20000</v>
      </c>
      <c r="V225" s="14" t="s">
        <v>1707</v>
      </c>
      <c r="W225" s="20">
        <v>10000</v>
      </c>
      <c r="X225" s="14" t="s">
        <v>1723</v>
      </c>
      <c r="Y225" s="29"/>
      <c r="Z225" s="29"/>
      <c r="AA225" s="14">
        <v>7.05</v>
      </c>
      <c r="AB225" s="14">
        <v>7.05</v>
      </c>
      <c r="AC225" s="14">
        <v>0</v>
      </c>
      <c r="AD225" s="14">
        <v>0</v>
      </c>
      <c r="AE225" s="14">
        <v>0</v>
      </c>
      <c r="AF225" s="14">
        <v>0</v>
      </c>
      <c r="AG225" s="47" t="s">
        <v>1724</v>
      </c>
      <c r="AH225" s="14" t="s">
        <v>1725</v>
      </c>
      <c r="AI225" s="14" t="s">
        <v>1726</v>
      </c>
      <c r="AJ225" s="45" t="s">
        <v>727</v>
      </c>
      <c r="AK225" s="11" t="s">
        <v>735</v>
      </c>
      <c r="AL225" s="24" t="s">
        <v>1704</v>
      </c>
      <c r="AM225" s="11" t="s">
        <v>57</v>
      </c>
      <c r="AN225" s="11"/>
      <c r="AO225" s="12" t="s">
        <v>1639</v>
      </c>
      <c r="AP225" s="14"/>
      <c r="AQ225" s="14"/>
      <c r="AR225" s="14"/>
      <c r="AS225" s="14"/>
      <c r="AT225" s="14" t="str">
        <f ca="1">IFERROR(VLOOKUP(B225,'[2]2017省级重点项目'!$B$3:$O$206,6,0),"")</f>
        <v/>
      </c>
      <c r="AU225" s="14" t="str">
        <f ca="1" t="shared" si="17"/>
        <v/>
      </c>
      <c r="AV225" s="14" t="str">
        <f ca="1">IFERROR(VLOOKUP(B225,'[2]2017省级重点项目'!$B$3:$O$206,7,0),"")</f>
        <v/>
      </c>
      <c r="AW225" s="14" t="str">
        <f ca="1" t="shared" si="18"/>
        <v/>
      </c>
      <c r="AX225" s="14" t="str">
        <f ca="1">IFERROR(VLOOKUP(B225,'[2]2017省级重点项目'!$B$3:$O$206,12,0),"")</f>
        <v/>
      </c>
      <c r="AY225" s="14" t="str">
        <f ca="1">IFERROR(VLOOKUP(B225,'[2]2017省级重点项目'!$B$3:$O$206,9,0),"")</f>
        <v/>
      </c>
      <c r="AZ225" s="14" t="str">
        <f ca="1">IFERROR(VLOOKUP(B225,'[2]2017省级重点项目'!$B$3:$O$206,10,0),"")</f>
        <v/>
      </c>
    </row>
    <row r="226" s="1" customFormat="1" ht="69" customHeight="1" spans="1:52">
      <c r="A226" s="11">
        <f>IF(AJ226="","",COUNTA($AJ$7:AJ226))</f>
        <v>215</v>
      </c>
      <c r="B226" s="14" t="s">
        <v>1727</v>
      </c>
      <c r="C226" s="14" t="s">
        <v>60</v>
      </c>
      <c r="D226" s="14" t="s">
        <v>57</v>
      </c>
      <c r="E226" s="14" t="s">
        <v>78</v>
      </c>
      <c r="F226" s="14" t="s">
        <v>61</v>
      </c>
      <c r="G226" s="11" t="s">
        <v>1628</v>
      </c>
      <c r="H226" s="14" t="s">
        <v>727</v>
      </c>
      <c r="I226" s="14" t="s">
        <v>1728</v>
      </c>
      <c r="J226" s="14" t="s">
        <v>1729</v>
      </c>
      <c r="K226" s="11" t="s">
        <v>1700</v>
      </c>
      <c r="L226" s="20">
        <v>200000</v>
      </c>
      <c r="M226" s="11">
        <v>0</v>
      </c>
      <c r="N226" s="11">
        <v>100000</v>
      </c>
      <c r="O226" s="11">
        <v>50000</v>
      </c>
      <c r="P226" s="11">
        <v>0</v>
      </c>
      <c r="Q226" s="11">
        <v>0</v>
      </c>
      <c r="R226" s="11">
        <v>50000</v>
      </c>
      <c r="S226" s="11" t="s">
        <v>66</v>
      </c>
      <c r="T226" s="11" t="s">
        <v>35</v>
      </c>
      <c r="U226" s="20">
        <v>195200</v>
      </c>
      <c r="V226" s="14" t="s">
        <v>730</v>
      </c>
      <c r="W226" s="20">
        <v>43000</v>
      </c>
      <c r="X226" s="14" t="s">
        <v>1730</v>
      </c>
      <c r="Y226" s="29"/>
      <c r="Z226" s="29"/>
      <c r="AA226" s="14">
        <v>21.63</v>
      </c>
      <c r="AB226" s="14">
        <v>21.63</v>
      </c>
      <c r="AC226" s="14">
        <v>0</v>
      </c>
      <c r="AD226" s="14">
        <v>0</v>
      </c>
      <c r="AE226" s="14">
        <v>0</v>
      </c>
      <c r="AF226" s="14">
        <v>0</v>
      </c>
      <c r="AG226" s="47" t="s">
        <v>1731</v>
      </c>
      <c r="AH226" s="14" t="s">
        <v>1732</v>
      </c>
      <c r="AI226" s="14" t="s">
        <v>1733</v>
      </c>
      <c r="AJ226" s="45" t="s">
        <v>727</v>
      </c>
      <c r="AK226" s="11" t="s">
        <v>735</v>
      </c>
      <c r="AL226" s="24" t="s">
        <v>1704</v>
      </c>
      <c r="AM226" s="11" t="s">
        <v>57</v>
      </c>
      <c r="AN226" s="11"/>
      <c r="AO226" s="12" t="s">
        <v>1639</v>
      </c>
      <c r="AP226" s="14"/>
      <c r="AQ226" s="14"/>
      <c r="AR226" s="14"/>
      <c r="AS226" s="14"/>
      <c r="AT226" s="14" t="str">
        <f ca="1">IFERROR(VLOOKUP(B226,'[2]2017省级重点项目'!$B$3:$O$206,6,0),"")</f>
        <v/>
      </c>
      <c r="AU226" s="14" t="str">
        <f ca="1" t="shared" si="17"/>
        <v/>
      </c>
      <c r="AV226" s="14" t="str">
        <f ca="1">IFERROR(VLOOKUP(B226,'[2]2017省级重点项目'!$B$3:$O$206,7,0),"")</f>
        <v/>
      </c>
      <c r="AW226" s="14" t="str">
        <f ca="1" t="shared" si="18"/>
        <v/>
      </c>
      <c r="AX226" s="14" t="str">
        <f ca="1">IFERROR(VLOOKUP(B226,'[2]2017省级重点项目'!$B$3:$O$206,12,0),"")</f>
        <v/>
      </c>
      <c r="AY226" s="14" t="str">
        <f ca="1">IFERROR(VLOOKUP(B226,'[2]2017省级重点项目'!$B$3:$O$206,9,0),"")</f>
        <v/>
      </c>
      <c r="AZ226" s="14" t="str">
        <f ca="1">IFERROR(VLOOKUP(B226,'[2]2017省级重点项目'!$B$3:$O$206,10,0),"")</f>
        <v/>
      </c>
    </row>
    <row r="227" s="1" customFormat="1" ht="128" customHeight="1" spans="1:52">
      <c r="A227" s="11">
        <f>IF(AJ227="","",COUNTA($AJ$7:AJ227))</f>
        <v>216</v>
      </c>
      <c r="B227" s="14" t="s">
        <v>1734</v>
      </c>
      <c r="C227" s="14" t="s">
        <v>60</v>
      </c>
      <c r="D227" s="14" t="s">
        <v>57</v>
      </c>
      <c r="E227" s="14" t="s">
        <v>78</v>
      </c>
      <c r="F227" s="14" t="s">
        <v>61</v>
      </c>
      <c r="G227" s="11" t="s">
        <v>1628</v>
      </c>
      <c r="H227" s="14" t="s">
        <v>727</v>
      </c>
      <c r="I227" s="14" t="s">
        <v>1728</v>
      </c>
      <c r="J227" s="14" t="s">
        <v>1735</v>
      </c>
      <c r="K227" s="11" t="s">
        <v>297</v>
      </c>
      <c r="L227" s="20">
        <v>500000</v>
      </c>
      <c r="M227" s="11">
        <v>0</v>
      </c>
      <c r="N227" s="11">
        <v>500000</v>
      </c>
      <c r="O227" s="11">
        <v>0</v>
      </c>
      <c r="P227" s="11">
        <v>0</v>
      </c>
      <c r="Q227" s="11">
        <v>0</v>
      </c>
      <c r="R227" s="11">
        <v>0</v>
      </c>
      <c r="S227" s="11" t="s">
        <v>66</v>
      </c>
      <c r="T227" s="11" t="s">
        <v>35</v>
      </c>
      <c r="U227" s="20">
        <v>369650</v>
      </c>
      <c r="V227" s="14" t="s">
        <v>1736</v>
      </c>
      <c r="W227" s="20">
        <v>75000</v>
      </c>
      <c r="X227" s="14" t="s">
        <v>1737</v>
      </c>
      <c r="Y227" s="29"/>
      <c r="Z227" s="29"/>
      <c r="AA227" s="14">
        <v>143</v>
      </c>
      <c r="AB227" s="14">
        <v>143</v>
      </c>
      <c r="AC227" s="14">
        <v>0</v>
      </c>
      <c r="AD227" s="14">
        <v>0</v>
      </c>
      <c r="AE227" s="14">
        <v>0</v>
      </c>
      <c r="AF227" s="14">
        <v>0</v>
      </c>
      <c r="AG227" s="47" t="s">
        <v>1738</v>
      </c>
      <c r="AH227" s="14" t="s">
        <v>1739</v>
      </c>
      <c r="AI227" s="14" t="s">
        <v>1740</v>
      </c>
      <c r="AJ227" s="45" t="s">
        <v>727</v>
      </c>
      <c r="AK227" s="11" t="s">
        <v>735</v>
      </c>
      <c r="AL227" s="24" t="s">
        <v>1704</v>
      </c>
      <c r="AM227" s="11" t="s">
        <v>57</v>
      </c>
      <c r="AN227" s="11"/>
      <c r="AO227" s="12" t="s">
        <v>1639</v>
      </c>
      <c r="AP227" s="14" t="s">
        <v>78</v>
      </c>
      <c r="AQ227" s="14"/>
      <c r="AR227" s="14"/>
      <c r="AS227" s="14"/>
      <c r="AT227" s="14" t="str">
        <f ca="1">IFERROR(VLOOKUP(B227,'[2]2017省级重点项目'!$B$3:$O$206,6,0),"")</f>
        <v/>
      </c>
      <c r="AU227" s="14" t="str">
        <f ca="1" t="shared" si="17"/>
        <v/>
      </c>
      <c r="AV227" s="14" t="str">
        <f ca="1">IFERROR(VLOOKUP(B227,'[2]2017省级重点项目'!$B$3:$O$206,7,0),"")</f>
        <v/>
      </c>
      <c r="AW227" s="14" t="str">
        <f ca="1" t="shared" si="18"/>
        <v/>
      </c>
      <c r="AX227" s="14" t="str">
        <f ca="1">IFERROR(VLOOKUP(B227,'[2]2017省级重点项目'!$B$3:$O$206,12,0),"")</f>
        <v/>
      </c>
      <c r="AY227" s="14" t="str">
        <f ca="1">IFERROR(VLOOKUP(B227,'[2]2017省级重点项目'!$B$3:$O$206,9,0),"")</f>
        <v/>
      </c>
      <c r="AZ227" s="14" t="str">
        <f ca="1">IFERROR(VLOOKUP(B227,'[2]2017省级重点项目'!$B$3:$O$206,10,0),"")</f>
        <v/>
      </c>
    </row>
    <row r="228" s="1" customFormat="1" ht="78" customHeight="1" spans="1:52">
      <c r="A228" s="11">
        <f>IF(AJ228="","",COUNTA($AJ$7:AJ228))</f>
        <v>217</v>
      </c>
      <c r="B228" s="14" t="s">
        <v>1741</v>
      </c>
      <c r="C228" s="14" t="s">
        <v>60</v>
      </c>
      <c r="D228" s="14" t="s">
        <v>57</v>
      </c>
      <c r="E228" s="14" t="s">
        <v>78</v>
      </c>
      <c r="F228" s="14" t="s">
        <v>61</v>
      </c>
      <c r="G228" s="11" t="s">
        <v>1628</v>
      </c>
      <c r="H228" s="14" t="s">
        <v>727</v>
      </c>
      <c r="I228" s="14" t="s">
        <v>1728</v>
      </c>
      <c r="J228" s="14" t="s">
        <v>1742</v>
      </c>
      <c r="K228" s="11" t="s">
        <v>322</v>
      </c>
      <c r="L228" s="20">
        <v>320000</v>
      </c>
      <c r="M228" s="11">
        <v>0</v>
      </c>
      <c r="N228" s="11">
        <v>320000</v>
      </c>
      <c r="O228" s="11">
        <v>0</v>
      </c>
      <c r="P228" s="11">
        <v>0</v>
      </c>
      <c r="Q228" s="11">
        <v>0</v>
      </c>
      <c r="R228" s="11">
        <v>0</v>
      </c>
      <c r="S228" s="11" t="s">
        <v>66</v>
      </c>
      <c r="T228" s="11" t="s">
        <v>35</v>
      </c>
      <c r="U228" s="20">
        <v>348250</v>
      </c>
      <c r="V228" s="14" t="s">
        <v>1743</v>
      </c>
      <c r="W228" s="20">
        <v>25000</v>
      </c>
      <c r="X228" s="14" t="s">
        <v>1744</v>
      </c>
      <c r="Y228" s="29"/>
      <c r="Z228" s="29"/>
      <c r="AA228" s="14">
        <v>104.73</v>
      </c>
      <c r="AB228" s="14">
        <v>104.73</v>
      </c>
      <c r="AC228" s="14">
        <v>0</v>
      </c>
      <c r="AD228" s="14">
        <v>0</v>
      </c>
      <c r="AE228" s="14">
        <v>0</v>
      </c>
      <c r="AF228" s="14">
        <v>0</v>
      </c>
      <c r="AG228" s="47" t="s">
        <v>1745</v>
      </c>
      <c r="AH228" s="14" t="s">
        <v>1746</v>
      </c>
      <c r="AI228" s="14" t="s">
        <v>1747</v>
      </c>
      <c r="AJ228" s="45" t="s">
        <v>727</v>
      </c>
      <c r="AK228" s="11" t="s">
        <v>735</v>
      </c>
      <c r="AL228" s="24" t="s">
        <v>1704</v>
      </c>
      <c r="AM228" s="11" t="s">
        <v>57</v>
      </c>
      <c r="AN228" s="11"/>
      <c r="AO228" s="12" t="s">
        <v>1639</v>
      </c>
      <c r="AP228" s="14"/>
      <c r="AQ228" s="14"/>
      <c r="AR228" s="14"/>
      <c r="AS228" s="14"/>
      <c r="AT228" s="14" t="str">
        <f ca="1">IFERROR(VLOOKUP(B228,'[2]2017省级重点项目'!$B$3:$O$206,6,0),"")</f>
        <v/>
      </c>
      <c r="AU228" s="14" t="str">
        <f ca="1" t="shared" si="17"/>
        <v/>
      </c>
      <c r="AV228" s="14" t="str">
        <f ca="1">IFERROR(VLOOKUP(B228,'[2]2017省级重点项目'!$B$3:$O$206,7,0),"")</f>
        <v/>
      </c>
      <c r="AW228" s="14" t="str">
        <f ca="1" t="shared" si="18"/>
        <v/>
      </c>
      <c r="AX228" s="14" t="str">
        <f ca="1">IFERROR(VLOOKUP(B228,'[2]2017省级重点项目'!$B$3:$O$206,12,0),"")</f>
        <v/>
      </c>
      <c r="AY228" s="14" t="str">
        <f ca="1">IFERROR(VLOOKUP(B228,'[2]2017省级重点项目'!$B$3:$O$206,9,0),"")</f>
        <v/>
      </c>
      <c r="AZ228" s="14" t="str">
        <f ca="1">IFERROR(VLOOKUP(B228,'[2]2017省级重点项目'!$B$3:$O$206,10,0),"")</f>
        <v/>
      </c>
    </row>
    <row r="229" s="1" customFormat="1" ht="63" customHeight="1" spans="1:52">
      <c r="A229" s="11">
        <f>IF(AJ229="","",COUNTA($AJ$7:AJ229))</f>
        <v>218</v>
      </c>
      <c r="B229" s="14" t="s">
        <v>1748</v>
      </c>
      <c r="C229" s="14" t="s">
        <v>60</v>
      </c>
      <c r="D229" s="14" t="s">
        <v>57</v>
      </c>
      <c r="E229" s="14" t="s">
        <v>1677</v>
      </c>
      <c r="F229" s="14" t="s">
        <v>61</v>
      </c>
      <c r="G229" s="11" t="s">
        <v>1628</v>
      </c>
      <c r="H229" s="14" t="s">
        <v>727</v>
      </c>
      <c r="I229" s="14" t="s">
        <v>1698</v>
      </c>
      <c r="J229" s="14" t="s">
        <v>1749</v>
      </c>
      <c r="K229" s="11" t="s">
        <v>133</v>
      </c>
      <c r="L229" s="20">
        <v>55000</v>
      </c>
      <c r="M229" s="11">
        <v>0</v>
      </c>
      <c r="N229" s="11">
        <v>24000</v>
      </c>
      <c r="O229" s="11">
        <v>31000</v>
      </c>
      <c r="P229" s="11">
        <v>0</v>
      </c>
      <c r="Q229" s="11">
        <v>0</v>
      </c>
      <c r="R229" s="11">
        <v>0</v>
      </c>
      <c r="S229" s="11" t="s">
        <v>1323</v>
      </c>
      <c r="T229" s="11" t="s">
        <v>1169</v>
      </c>
      <c r="U229" s="20">
        <v>30000</v>
      </c>
      <c r="V229" s="14" t="s">
        <v>1707</v>
      </c>
      <c r="W229" s="20">
        <v>15000</v>
      </c>
      <c r="X229" s="14" t="s">
        <v>1750</v>
      </c>
      <c r="Y229" s="29"/>
      <c r="Z229" s="29"/>
      <c r="AA229" s="14">
        <v>14.79</v>
      </c>
      <c r="AB229" s="14">
        <v>14.79</v>
      </c>
      <c r="AC229" s="14">
        <v>0</v>
      </c>
      <c r="AD229" s="14">
        <v>0</v>
      </c>
      <c r="AE229" s="14">
        <v>0</v>
      </c>
      <c r="AF229" s="14">
        <v>0</v>
      </c>
      <c r="AG229" s="47" t="s">
        <v>1751</v>
      </c>
      <c r="AH229" s="14" t="s">
        <v>1752</v>
      </c>
      <c r="AI229" s="14" t="s">
        <v>1753</v>
      </c>
      <c r="AJ229" s="45" t="s">
        <v>727</v>
      </c>
      <c r="AK229" s="11" t="s">
        <v>735</v>
      </c>
      <c r="AL229" s="24" t="s">
        <v>1704</v>
      </c>
      <c r="AM229" s="11" t="s">
        <v>57</v>
      </c>
      <c r="AN229" s="11"/>
      <c r="AO229" s="12" t="s">
        <v>1639</v>
      </c>
      <c r="AP229" s="14"/>
      <c r="AQ229" s="14"/>
      <c r="AR229" s="14"/>
      <c r="AS229" s="14"/>
      <c r="AT229" s="14" t="str">
        <f ca="1">IFERROR(VLOOKUP(B229,'[2]2017省级重点项目'!$B$3:$O$206,6,0),"")</f>
        <v/>
      </c>
      <c r="AU229" s="14" t="str">
        <f ca="1" t="shared" si="17"/>
        <v/>
      </c>
      <c r="AV229" s="14" t="str">
        <f ca="1">IFERROR(VLOOKUP(B229,'[2]2017省级重点项目'!$B$3:$O$206,7,0),"")</f>
        <v/>
      </c>
      <c r="AW229" s="14" t="str">
        <f ca="1" t="shared" si="18"/>
        <v/>
      </c>
      <c r="AX229" s="14" t="str">
        <f ca="1">IFERROR(VLOOKUP(B229,'[2]2017省级重点项目'!$B$3:$O$206,12,0),"")</f>
        <v/>
      </c>
      <c r="AY229" s="14" t="str">
        <f ca="1">IFERROR(VLOOKUP(B229,'[2]2017省级重点项目'!$B$3:$O$206,9,0),"")</f>
        <v/>
      </c>
      <c r="AZ229" s="14" t="str">
        <f ca="1">IFERROR(VLOOKUP(B229,'[2]2017省级重点项目'!$B$3:$O$206,10,0),"")</f>
        <v/>
      </c>
    </row>
    <row r="230" s="1" customFormat="1" ht="96" spans="1:52">
      <c r="A230" s="11">
        <f>IF(AJ230="","",COUNTA($AJ$7:AJ230))</f>
        <v>219</v>
      </c>
      <c r="B230" s="14" t="s">
        <v>1754</v>
      </c>
      <c r="C230" s="14" t="s">
        <v>117</v>
      </c>
      <c r="D230" s="14" t="s">
        <v>118</v>
      </c>
      <c r="E230" s="14" t="s">
        <v>78</v>
      </c>
      <c r="F230" s="14" t="s">
        <v>61</v>
      </c>
      <c r="G230" s="11" t="s">
        <v>1628</v>
      </c>
      <c r="H230" s="14" t="s">
        <v>727</v>
      </c>
      <c r="I230" s="14" t="s">
        <v>1698</v>
      </c>
      <c r="J230" s="14" t="s">
        <v>1755</v>
      </c>
      <c r="K230" s="11" t="s">
        <v>887</v>
      </c>
      <c r="L230" s="20">
        <v>161765</v>
      </c>
      <c r="M230" s="11">
        <v>0</v>
      </c>
      <c r="N230" s="11">
        <v>161765</v>
      </c>
      <c r="O230" s="11">
        <v>0</v>
      </c>
      <c r="P230" s="11">
        <v>0</v>
      </c>
      <c r="Q230" s="11">
        <v>0</v>
      </c>
      <c r="R230" s="11">
        <v>0</v>
      </c>
      <c r="S230" s="11" t="s">
        <v>83</v>
      </c>
      <c r="T230" s="11" t="s">
        <v>35</v>
      </c>
      <c r="U230" s="20">
        <v>48000</v>
      </c>
      <c r="V230" s="14" t="s">
        <v>1756</v>
      </c>
      <c r="W230" s="20">
        <v>50000</v>
      </c>
      <c r="X230" s="14" t="s">
        <v>1757</v>
      </c>
      <c r="Y230" s="29"/>
      <c r="Z230" s="29"/>
      <c r="AA230" s="14">
        <v>94</v>
      </c>
      <c r="AB230" s="14">
        <v>94</v>
      </c>
      <c r="AC230" s="14">
        <v>0</v>
      </c>
      <c r="AD230" s="14">
        <v>0</v>
      </c>
      <c r="AE230" s="14">
        <v>0</v>
      </c>
      <c r="AF230" s="14">
        <v>0</v>
      </c>
      <c r="AG230" s="47" t="s">
        <v>1758</v>
      </c>
      <c r="AH230" s="14"/>
      <c r="AI230" s="14" t="s">
        <v>1759</v>
      </c>
      <c r="AJ230" s="45" t="s">
        <v>727</v>
      </c>
      <c r="AK230" s="11" t="s">
        <v>735</v>
      </c>
      <c r="AL230" s="24" t="s">
        <v>1704</v>
      </c>
      <c r="AM230" s="11" t="s">
        <v>57</v>
      </c>
      <c r="AN230" s="11"/>
      <c r="AO230" s="12" t="s">
        <v>1639</v>
      </c>
      <c r="AP230" s="14" t="s">
        <v>78</v>
      </c>
      <c r="AQ230" s="14"/>
      <c r="AR230" s="14"/>
      <c r="AS230" s="14"/>
      <c r="AT230" s="14" t="str">
        <f ca="1">IFERROR(VLOOKUP(B230,'[2]2017省级重点项目'!$B$3:$O$206,6,0),"")</f>
        <v/>
      </c>
      <c r="AU230" s="14" t="str">
        <f ca="1" t="shared" si="17"/>
        <v/>
      </c>
      <c r="AV230" s="14" t="str">
        <f ca="1">IFERROR(VLOOKUP(B230,'[2]2017省级重点项目'!$B$3:$O$206,7,0),"")</f>
        <v/>
      </c>
      <c r="AW230" s="14" t="str">
        <f ca="1" t="shared" si="18"/>
        <v/>
      </c>
      <c r="AX230" s="14" t="str">
        <f ca="1">IFERROR(VLOOKUP(B230,'[2]2017省级重点项目'!$B$3:$O$206,12,0),"")</f>
        <v/>
      </c>
      <c r="AY230" s="14" t="str">
        <f ca="1">IFERROR(VLOOKUP(B230,'[2]2017省级重点项目'!$B$3:$O$206,9,0),"")</f>
        <v/>
      </c>
      <c r="AZ230" s="14" t="str">
        <f ca="1">IFERROR(VLOOKUP(B230,'[2]2017省级重点项目'!$B$3:$O$206,10,0),"")</f>
        <v/>
      </c>
    </row>
    <row r="231" s="1" customFormat="1" ht="73" customHeight="1" spans="1:52">
      <c r="A231" s="11">
        <f>IF(AJ231="","",COUNTA($AJ$7:AJ231))</f>
        <v>220</v>
      </c>
      <c r="B231" s="14" t="s">
        <v>1760</v>
      </c>
      <c r="C231" s="14" t="s">
        <v>117</v>
      </c>
      <c r="D231" s="14" t="s">
        <v>118</v>
      </c>
      <c r="E231" s="14" t="s">
        <v>1677</v>
      </c>
      <c r="F231" s="14" t="s">
        <v>61</v>
      </c>
      <c r="G231" s="11" t="s">
        <v>1628</v>
      </c>
      <c r="H231" s="14" t="s">
        <v>727</v>
      </c>
      <c r="I231" s="14" t="s">
        <v>1698</v>
      </c>
      <c r="J231" s="14" t="s">
        <v>1761</v>
      </c>
      <c r="K231" s="11" t="s">
        <v>297</v>
      </c>
      <c r="L231" s="20">
        <v>94000</v>
      </c>
      <c r="M231" s="11">
        <v>0</v>
      </c>
      <c r="N231" s="11">
        <v>94000</v>
      </c>
      <c r="O231" s="11">
        <v>0</v>
      </c>
      <c r="P231" s="11">
        <v>0</v>
      </c>
      <c r="Q231" s="11">
        <v>0</v>
      </c>
      <c r="R231" s="11">
        <v>0</v>
      </c>
      <c r="S231" s="11" t="s">
        <v>66</v>
      </c>
      <c r="T231" s="11" t="s">
        <v>35</v>
      </c>
      <c r="U231" s="20">
        <v>30000</v>
      </c>
      <c r="V231" s="14" t="s">
        <v>1762</v>
      </c>
      <c r="W231" s="20">
        <v>18000</v>
      </c>
      <c r="X231" s="14" t="s">
        <v>1763</v>
      </c>
      <c r="Y231" s="29"/>
      <c r="Z231" s="29"/>
      <c r="AA231" s="14">
        <v>28.14</v>
      </c>
      <c r="AB231" s="14">
        <v>28.14</v>
      </c>
      <c r="AC231" s="14">
        <v>0</v>
      </c>
      <c r="AD231" s="14">
        <v>0</v>
      </c>
      <c r="AE231" s="14">
        <v>0</v>
      </c>
      <c r="AF231" s="14">
        <v>0</v>
      </c>
      <c r="AG231" s="47" t="s">
        <v>1764</v>
      </c>
      <c r="AH231" s="14" t="s">
        <v>1765</v>
      </c>
      <c r="AI231" s="14" t="s">
        <v>1766</v>
      </c>
      <c r="AJ231" s="45" t="s">
        <v>727</v>
      </c>
      <c r="AK231" s="11" t="s">
        <v>735</v>
      </c>
      <c r="AL231" s="24" t="s">
        <v>1704</v>
      </c>
      <c r="AM231" s="11" t="s">
        <v>57</v>
      </c>
      <c r="AN231" s="11"/>
      <c r="AO231" s="12" t="s">
        <v>1639</v>
      </c>
      <c r="AP231" s="14"/>
      <c r="AQ231" s="14"/>
      <c r="AR231" s="14"/>
      <c r="AS231" s="14"/>
      <c r="AT231" s="14" t="str">
        <f ca="1">IFERROR(VLOOKUP(B231,'[2]2017省级重点项目'!$B$3:$O$206,6,0),"")</f>
        <v/>
      </c>
      <c r="AU231" s="14" t="str">
        <f ca="1" t="shared" si="17"/>
        <v/>
      </c>
      <c r="AV231" s="14" t="str">
        <f ca="1">IFERROR(VLOOKUP(B231,'[2]2017省级重点项目'!$B$3:$O$206,7,0),"")</f>
        <v/>
      </c>
      <c r="AW231" s="14" t="str">
        <f ca="1" t="shared" si="18"/>
        <v/>
      </c>
      <c r="AX231" s="14" t="str">
        <f ca="1">IFERROR(VLOOKUP(B231,'[2]2017省级重点项目'!$B$3:$O$206,12,0),"")</f>
        <v/>
      </c>
      <c r="AY231" s="14" t="str">
        <f ca="1">IFERROR(VLOOKUP(B231,'[2]2017省级重点项目'!$B$3:$O$206,9,0),"")</f>
        <v/>
      </c>
      <c r="AZ231" s="14" t="str">
        <f ca="1">IFERROR(VLOOKUP(B231,'[2]2017省级重点项目'!$B$3:$O$206,10,0),"")</f>
        <v/>
      </c>
    </row>
    <row r="232" s="1" customFormat="1" ht="65" customHeight="1" spans="1:52">
      <c r="A232" s="11">
        <f>IF(AJ232="","",COUNTA($AJ$7:AJ232))</f>
        <v>221</v>
      </c>
      <c r="B232" s="14" t="s">
        <v>1767</v>
      </c>
      <c r="C232" s="14" t="s">
        <v>117</v>
      </c>
      <c r="D232" s="14" t="s">
        <v>118</v>
      </c>
      <c r="E232" s="14" t="s">
        <v>78</v>
      </c>
      <c r="F232" s="14" t="s">
        <v>61</v>
      </c>
      <c r="G232" s="11" t="s">
        <v>1628</v>
      </c>
      <c r="H232" s="14" t="s">
        <v>727</v>
      </c>
      <c r="I232" s="14" t="s">
        <v>1698</v>
      </c>
      <c r="J232" s="14" t="s">
        <v>1768</v>
      </c>
      <c r="K232" s="11" t="s">
        <v>82</v>
      </c>
      <c r="L232" s="20">
        <v>110000</v>
      </c>
      <c r="M232" s="11">
        <v>0</v>
      </c>
      <c r="N232" s="11">
        <v>110000</v>
      </c>
      <c r="O232" s="11">
        <v>0</v>
      </c>
      <c r="P232" s="11">
        <v>0</v>
      </c>
      <c r="Q232" s="11">
        <v>0</v>
      </c>
      <c r="R232" s="11">
        <v>0</v>
      </c>
      <c r="S232" s="11" t="s">
        <v>66</v>
      </c>
      <c r="T232" s="11" t="s">
        <v>35</v>
      </c>
      <c r="U232" s="20">
        <v>70000</v>
      </c>
      <c r="V232" s="14" t="s">
        <v>1769</v>
      </c>
      <c r="W232" s="20">
        <v>15000</v>
      </c>
      <c r="X232" s="14" t="s">
        <v>1770</v>
      </c>
      <c r="Y232" s="29"/>
      <c r="Z232" s="29"/>
      <c r="AA232" s="14">
        <v>62.64</v>
      </c>
      <c r="AB232" s="14">
        <v>62.64</v>
      </c>
      <c r="AC232" s="14">
        <v>0</v>
      </c>
      <c r="AD232" s="14">
        <v>0</v>
      </c>
      <c r="AE232" s="14">
        <v>0</v>
      </c>
      <c r="AF232" s="14">
        <v>0</v>
      </c>
      <c r="AG232" s="47" t="s">
        <v>1771</v>
      </c>
      <c r="AH232" s="14" t="s">
        <v>1772</v>
      </c>
      <c r="AI232" s="14" t="s">
        <v>1773</v>
      </c>
      <c r="AJ232" s="45" t="s">
        <v>727</v>
      </c>
      <c r="AK232" s="11" t="s">
        <v>735</v>
      </c>
      <c r="AL232" s="24" t="s">
        <v>1704</v>
      </c>
      <c r="AM232" s="11" t="s">
        <v>57</v>
      </c>
      <c r="AN232" s="11"/>
      <c r="AO232" s="12" t="s">
        <v>1639</v>
      </c>
      <c r="AP232" s="14"/>
      <c r="AQ232" s="14"/>
      <c r="AR232" s="14"/>
      <c r="AS232" s="14"/>
      <c r="AT232" s="14" t="str">
        <f ca="1">IFERROR(VLOOKUP(B232,'[2]2017省级重点项目'!$B$3:$O$206,6,0),"")</f>
        <v/>
      </c>
      <c r="AU232" s="14" t="str">
        <f ca="1" t="shared" si="17"/>
        <v/>
      </c>
      <c r="AV232" s="14" t="str">
        <f ca="1">IFERROR(VLOOKUP(B232,'[2]2017省级重点项目'!$B$3:$O$206,7,0),"")</f>
        <v/>
      </c>
      <c r="AW232" s="14" t="str">
        <f ca="1" t="shared" si="18"/>
        <v/>
      </c>
      <c r="AX232" s="14" t="str">
        <f ca="1">IFERROR(VLOOKUP(B232,'[2]2017省级重点项目'!$B$3:$O$206,12,0),"")</f>
        <v/>
      </c>
      <c r="AY232" s="14" t="str">
        <f ca="1">IFERROR(VLOOKUP(B232,'[2]2017省级重点项目'!$B$3:$O$206,9,0),"")</f>
        <v/>
      </c>
      <c r="AZ232" s="14" t="str">
        <f ca="1">IFERROR(VLOOKUP(B232,'[2]2017省级重点项目'!$B$3:$O$206,10,0),"")</f>
        <v/>
      </c>
    </row>
    <row r="233" s="1" customFormat="1" ht="61" customHeight="1" spans="1:52">
      <c r="A233" s="11">
        <f>IF(AJ233="","",COUNTA($AJ$7:AJ233))</f>
        <v>222</v>
      </c>
      <c r="B233" s="14" t="s">
        <v>1774</v>
      </c>
      <c r="C233" s="14" t="s">
        <v>1775</v>
      </c>
      <c r="D233" s="14" t="s">
        <v>118</v>
      </c>
      <c r="E233" s="14" t="s">
        <v>1677</v>
      </c>
      <c r="F233" s="14" t="s">
        <v>61</v>
      </c>
      <c r="G233" s="11" t="s">
        <v>1628</v>
      </c>
      <c r="H233" s="14" t="s">
        <v>727</v>
      </c>
      <c r="I233" s="14" t="s">
        <v>1776</v>
      </c>
      <c r="J233" s="14" t="s">
        <v>1777</v>
      </c>
      <c r="K233" s="11" t="s">
        <v>65</v>
      </c>
      <c r="L233" s="20">
        <v>70000</v>
      </c>
      <c r="M233" s="11">
        <v>0</v>
      </c>
      <c r="N233" s="11">
        <v>21000</v>
      </c>
      <c r="O233" s="11">
        <v>0</v>
      </c>
      <c r="P233" s="11">
        <v>0</v>
      </c>
      <c r="Q233" s="11">
        <v>0</v>
      </c>
      <c r="R233" s="11">
        <v>49000</v>
      </c>
      <c r="S233" s="11" t="s">
        <v>66</v>
      </c>
      <c r="T233" s="11" t="s">
        <v>35</v>
      </c>
      <c r="U233" s="20">
        <v>15000</v>
      </c>
      <c r="V233" s="14" t="s">
        <v>1778</v>
      </c>
      <c r="W233" s="20">
        <v>10000</v>
      </c>
      <c r="X233" s="14" t="s">
        <v>1779</v>
      </c>
      <c r="Y233" s="29"/>
      <c r="Z233" s="29"/>
      <c r="AA233" s="14">
        <v>17.71</v>
      </c>
      <c r="AB233" s="14">
        <v>17.71</v>
      </c>
      <c r="AC233" s="14">
        <v>0</v>
      </c>
      <c r="AD233" s="14">
        <v>0</v>
      </c>
      <c r="AE233" s="14">
        <v>0</v>
      </c>
      <c r="AF233" s="14">
        <v>0</v>
      </c>
      <c r="AG233" s="47" t="s">
        <v>1780</v>
      </c>
      <c r="AH233" s="14" t="s">
        <v>1781</v>
      </c>
      <c r="AI233" s="14" t="s">
        <v>1782</v>
      </c>
      <c r="AJ233" s="45" t="s">
        <v>727</v>
      </c>
      <c r="AK233" s="11" t="s">
        <v>735</v>
      </c>
      <c r="AL233" s="24" t="s">
        <v>1704</v>
      </c>
      <c r="AM233" s="11" t="s">
        <v>57</v>
      </c>
      <c r="AN233" s="11"/>
      <c r="AO233" s="12" t="s">
        <v>1639</v>
      </c>
      <c r="AP233" s="14" t="s">
        <v>78</v>
      </c>
      <c r="AQ233" s="14"/>
      <c r="AR233" s="14"/>
      <c r="AS233" s="14"/>
      <c r="AT233" s="14" t="str">
        <f ca="1">IFERROR(VLOOKUP(B233,'[2]2017省级重点项目'!$B$3:$O$206,6,0),"")</f>
        <v/>
      </c>
      <c r="AU233" s="14" t="str">
        <f ca="1" t="shared" si="17"/>
        <v/>
      </c>
      <c r="AV233" s="14" t="str">
        <f ca="1">IFERROR(VLOOKUP(B233,'[2]2017省级重点项目'!$B$3:$O$206,7,0),"")</f>
        <v/>
      </c>
      <c r="AW233" s="14" t="str">
        <f ca="1" t="shared" si="18"/>
        <v/>
      </c>
      <c r="AX233" s="14" t="str">
        <f ca="1">IFERROR(VLOOKUP(B233,'[2]2017省级重点项目'!$B$3:$O$206,12,0),"")</f>
        <v/>
      </c>
      <c r="AY233" s="14" t="str">
        <f ca="1">IFERROR(VLOOKUP(B233,'[2]2017省级重点项目'!$B$3:$O$206,9,0),"")</f>
        <v/>
      </c>
      <c r="AZ233" s="14" t="str">
        <f ca="1">IFERROR(VLOOKUP(B233,'[2]2017省级重点项目'!$B$3:$O$206,10,0),"")</f>
        <v/>
      </c>
    </row>
    <row r="234" s="1" customFormat="1" ht="87" customHeight="1" spans="1:52">
      <c r="A234" s="11">
        <f>IF(AJ234="","",COUNTA($AJ$7:AJ234))</f>
        <v>223</v>
      </c>
      <c r="B234" s="12" t="s">
        <v>1783</v>
      </c>
      <c r="C234" s="12" t="s">
        <v>61</v>
      </c>
      <c r="D234" s="12" t="s">
        <v>61</v>
      </c>
      <c r="E234" s="12" t="s">
        <v>61</v>
      </c>
      <c r="F234" s="12" t="s">
        <v>78</v>
      </c>
      <c r="G234" s="13" t="s">
        <v>1628</v>
      </c>
      <c r="H234" s="12" t="s">
        <v>600</v>
      </c>
      <c r="I234" s="12" t="s">
        <v>1131</v>
      </c>
      <c r="J234" s="12" t="s">
        <v>1784</v>
      </c>
      <c r="K234" s="13" t="s">
        <v>1785</v>
      </c>
      <c r="L234" s="21">
        <v>90000</v>
      </c>
      <c r="M234" s="13">
        <v>0</v>
      </c>
      <c r="N234" s="13">
        <v>90000</v>
      </c>
      <c r="O234" s="13">
        <v>0</v>
      </c>
      <c r="P234" s="13">
        <v>0</v>
      </c>
      <c r="Q234" s="13">
        <v>0</v>
      </c>
      <c r="R234" s="13">
        <v>0</v>
      </c>
      <c r="S234" s="13" t="s">
        <v>937</v>
      </c>
      <c r="T234" s="13" t="s">
        <v>35</v>
      </c>
      <c r="U234" s="21">
        <v>50000</v>
      </c>
      <c r="V234" s="12" t="s">
        <v>1786</v>
      </c>
      <c r="W234" s="21">
        <v>10000</v>
      </c>
      <c r="X234" s="12" t="s">
        <v>596</v>
      </c>
      <c r="Y234" s="30"/>
      <c r="Z234" s="30"/>
      <c r="AA234" s="12">
        <v>92.623</v>
      </c>
      <c r="AB234" s="12">
        <v>30</v>
      </c>
      <c r="AC234" s="12">
        <v>0</v>
      </c>
      <c r="AD234" s="12">
        <v>0</v>
      </c>
      <c r="AE234" s="12">
        <v>0</v>
      </c>
      <c r="AF234" s="12">
        <v>0</v>
      </c>
      <c r="AG234" s="22" t="s">
        <v>1787</v>
      </c>
      <c r="AH234" s="12" t="s">
        <v>1788</v>
      </c>
      <c r="AI234" s="12" t="s">
        <v>1789</v>
      </c>
      <c r="AJ234" s="46" t="s">
        <v>600</v>
      </c>
      <c r="AK234" s="13" t="s">
        <v>601</v>
      </c>
      <c r="AL234" s="24" t="s">
        <v>602</v>
      </c>
      <c r="AM234" s="13" t="s">
        <v>57</v>
      </c>
      <c r="AN234" s="13"/>
      <c r="AO234" s="12" t="s">
        <v>737</v>
      </c>
      <c r="AP234" s="12"/>
      <c r="AQ234" s="12"/>
      <c r="AR234" s="12"/>
      <c r="AS234" s="12"/>
      <c r="AT234" s="14" t="str">
        <f ca="1">IFERROR(VLOOKUP(B234,'[2]2017省级重点项目'!$B$3:$O$206,6,0),"")</f>
        <v/>
      </c>
      <c r="AU234" s="14" t="str">
        <f ca="1" t="shared" si="17"/>
        <v/>
      </c>
      <c r="AV234" s="14" t="str">
        <f ca="1">IFERROR(VLOOKUP(B234,'[2]2017省级重点项目'!$B$3:$O$206,7,0),"")</f>
        <v/>
      </c>
      <c r="AW234" s="14" t="str">
        <f ca="1" t="shared" si="18"/>
        <v/>
      </c>
      <c r="AX234" s="14" t="str">
        <f ca="1">IFERROR(VLOOKUP(B234,'[2]2017省级重点项目'!$B$3:$O$206,12,0),"")</f>
        <v/>
      </c>
      <c r="AY234" s="14" t="str">
        <f ca="1">IFERROR(VLOOKUP(B234,'[2]2017省级重点项目'!$B$3:$O$206,9,0),"")</f>
        <v/>
      </c>
      <c r="AZ234" s="14" t="str">
        <f ca="1">IFERROR(VLOOKUP(B234,'[2]2017省级重点项目'!$B$3:$O$206,10,0),"")</f>
        <v/>
      </c>
    </row>
    <row r="235" s="1" customFormat="1" ht="120" spans="1:52">
      <c r="A235" s="11">
        <f>IF(AJ235="","",COUNTA($AJ$7:AJ235))</f>
        <v>224</v>
      </c>
      <c r="B235" s="12" t="s">
        <v>1790</v>
      </c>
      <c r="C235" s="12" t="s">
        <v>60</v>
      </c>
      <c r="D235" s="12" t="s">
        <v>61</v>
      </c>
      <c r="E235" s="12" t="s">
        <v>61</v>
      </c>
      <c r="F235" s="12" t="s">
        <v>78</v>
      </c>
      <c r="G235" s="13" t="s">
        <v>1628</v>
      </c>
      <c r="H235" s="12" t="s">
        <v>590</v>
      </c>
      <c r="I235" s="12" t="s">
        <v>1131</v>
      </c>
      <c r="J235" s="12" t="s">
        <v>1791</v>
      </c>
      <c r="K235" s="13" t="s">
        <v>220</v>
      </c>
      <c r="L235" s="21">
        <v>52500</v>
      </c>
      <c r="M235" s="13">
        <v>0</v>
      </c>
      <c r="N235" s="13" t="s">
        <v>1792</v>
      </c>
      <c r="O235" s="13">
        <v>0</v>
      </c>
      <c r="P235" s="13">
        <v>0</v>
      </c>
      <c r="Q235" s="13">
        <v>0</v>
      </c>
      <c r="R235" s="13">
        <v>0</v>
      </c>
      <c r="S235" s="13" t="s">
        <v>1793</v>
      </c>
      <c r="T235" s="13" t="s">
        <v>302</v>
      </c>
      <c r="U235" s="21">
        <v>18000</v>
      </c>
      <c r="V235" s="12" t="s">
        <v>1794</v>
      </c>
      <c r="W235" s="21">
        <v>30000</v>
      </c>
      <c r="X235" s="12" t="s">
        <v>596</v>
      </c>
      <c r="Y235" s="30"/>
      <c r="Z235" s="30"/>
      <c r="AA235" s="12">
        <v>27.52</v>
      </c>
      <c r="AB235" s="12">
        <v>27.52</v>
      </c>
      <c r="AC235" s="12">
        <v>0</v>
      </c>
      <c r="AD235" s="12">
        <v>0</v>
      </c>
      <c r="AE235" s="12">
        <v>0</v>
      </c>
      <c r="AF235" s="12">
        <v>0</v>
      </c>
      <c r="AG235" s="22" t="s">
        <v>1795</v>
      </c>
      <c r="AH235" s="12" t="s">
        <v>1796</v>
      </c>
      <c r="AI235" s="12" t="s">
        <v>1797</v>
      </c>
      <c r="AJ235" s="46" t="s">
        <v>600</v>
      </c>
      <c r="AK235" s="13" t="s">
        <v>601</v>
      </c>
      <c r="AL235" s="24" t="s">
        <v>602</v>
      </c>
      <c r="AM235" s="13" t="s">
        <v>57</v>
      </c>
      <c r="AN235" s="13"/>
      <c r="AO235" s="12" t="s">
        <v>1639</v>
      </c>
      <c r="AP235" s="12"/>
      <c r="AQ235" s="12"/>
      <c r="AR235" s="12"/>
      <c r="AS235" s="12"/>
      <c r="AT235" s="14" t="str">
        <f ca="1">IFERROR(VLOOKUP(B235,'[2]2017省级重点项目'!$B$3:$O$206,6,0),"")</f>
        <v/>
      </c>
      <c r="AU235" s="14" t="str">
        <f ca="1" t="shared" si="17"/>
        <v/>
      </c>
      <c r="AV235" s="14" t="str">
        <f ca="1">IFERROR(VLOOKUP(B235,'[2]2017省级重点项目'!$B$3:$O$206,7,0),"")</f>
        <v/>
      </c>
      <c r="AW235" s="14" t="str">
        <f ca="1" t="shared" si="18"/>
        <v/>
      </c>
      <c r="AX235" s="14" t="str">
        <f ca="1">IFERROR(VLOOKUP(B235,'[2]2017省级重点项目'!$B$3:$O$206,12,0),"")</f>
        <v/>
      </c>
      <c r="AY235" s="14" t="str">
        <f ca="1">IFERROR(VLOOKUP(B235,'[2]2017省级重点项目'!$B$3:$O$206,9,0),"")</f>
        <v/>
      </c>
      <c r="AZ235" s="14" t="str">
        <f ca="1">IFERROR(VLOOKUP(B235,'[2]2017省级重点项目'!$B$3:$O$206,10,0),"")</f>
        <v/>
      </c>
    </row>
    <row r="236" s="1" customFormat="1" ht="77" customHeight="1" spans="1:52">
      <c r="A236" s="11">
        <f>IF(AJ236="","",COUNTA($AJ$7:AJ236))</f>
        <v>225</v>
      </c>
      <c r="B236" s="12" t="s">
        <v>1798</v>
      </c>
      <c r="C236" s="12" t="s">
        <v>60</v>
      </c>
      <c r="D236" s="12" t="s">
        <v>61</v>
      </c>
      <c r="E236" s="12" t="s">
        <v>78</v>
      </c>
      <c r="F236" s="12" t="s">
        <v>78</v>
      </c>
      <c r="G236" s="13" t="s">
        <v>1628</v>
      </c>
      <c r="H236" s="12" t="s">
        <v>600</v>
      </c>
      <c r="I236" s="12" t="s">
        <v>1799</v>
      </c>
      <c r="J236" s="12" t="s">
        <v>1800</v>
      </c>
      <c r="K236" s="13" t="s">
        <v>82</v>
      </c>
      <c r="L236" s="21">
        <v>280000</v>
      </c>
      <c r="M236" s="13">
        <v>0</v>
      </c>
      <c r="N236" s="13">
        <v>280000</v>
      </c>
      <c r="O236" s="13">
        <v>0</v>
      </c>
      <c r="P236" s="13">
        <v>0</v>
      </c>
      <c r="Q236" s="13">
        <v>0</v>
      </c>
      <c r="R236" s="13">
        <v>0</v>
      </c>
      <c r="S236" s="13" t="s">
        <v>1801</v>
      </c>
      <c r="T236" s="13" t="s">
        <v>302</v>
      </c>
      <c r="U236" s="21">
        <v>240000</v>
      </c>
      <c r="V236" s="12" t="s">
        <v>1802</v>
      </c>
      <c r="W236" s="21">
        <v>30000</v>
      </c>
      <c r="X236" s="12" t="s">
        <v>596</v>
      </c>
      <c r="Y236" s="30"/>
      <c r="Z236" s="30"/>
      <c r="AA236" s="12">
        <v>85.56</v>
      </c>
      <c r="AB236" s="12">
        <v>85.56</v>
      </c>
      <c r="AC236" s="12"/>
      <c r="AD236" s="12"/>
      <c r="AE236" s="12"/>
      <c r="AF236" s="12"/>
      <c r="AG236" s="22" t="s">
        <v>1803</v>
      </c>
      <c r="AH236" s="12" t="s">
        <v>1804</v>
      </c>
      <c r="AI236" s="12" t="s">
        <v>1805</v>
      </c>
      <c r="AJ236" s="46" t="s">
        <v>600</v>
      </c>
      <c r="AK236" s="13" t="s">
        <v>601</v>
      </c>
      <c r="AL236" s="24" t="s">
        <v>602</v>
      </c>
      <c r="AM236" s="13" t="s">
        <v>57</v>
      </c>
      <c r="AN236" s="13"/>
      <c r="AO236" s="12" t="s">
        <v>1639</v>
      </c>
      <c r="AP236" s="12" t="s">
        <v>78</v>
      </c>
      <c r="AQ236" s="12"/>
      <c r="AR236" s="12"/>
      <c r="AS236" s="12"/>
      <c r="AT236" s="14" t="str">
        <f ca="1">IFERROR(VLOOKUP(B236,'[2]2017省级重点项目'!$B$3:$O$206,6,0),"")</f>
        <v/>
      </c>
      <c r="AU236" s="14" t="str">
        <f ca="1" t="shared" si="17"/>
        <v/>
      </c>
      <c r="AV236" s="14" t="str">
        <f ca="1">IFERROR(VLOOKUP(B236,'[2]2017省级重点项目'!$B$3:$O$206,7,0),"")</f>
        <v/>
      </c>
      <c r="AW236" s="14" t="str">
        <f ca="1" t="shared" si="18"/>
        <v/>
      </c>
      <c r="AX236" s="14" t="str">
        <f ca="1">IFERROR(VLOOKUP(B236,'[2]2017省级重点项目'!$B$3:$O$206,12,0),"")</f>
        <v/>
      </c>
      <c r="AY236" s="14" t="str">
        <f ca="1">IFERROR(VLOOKUP(B236,'[2]2017省级重点项目'!$B$3:$O$206,9,0),"")</f>
        <v/>
      </c>
      <c r="AZ236" s="14" t="str">
        <f ca="1">IFERROR(VLOOKUP(B236,'[2]2017省级重点项目'!$B$3:$O$206,10,0),"")</f>
        <v/>
      </c>
    </row>
    <row r="237" s="1" customFormat="1" ht="79" customHeight="1" spans="1:52">
      <c r="A237" s="11">
        <f>IF(AJ237="","",COUNTA($AJ$7:AJ237))</f>
        <v>226</v>
      </c>
      <c r="B237" s="12" t="s">
        <v>1806</v>
      </c>
      <c r="C237" s="12" t="s">
        <v>60</v>
      </c>
      <c r="D237" s="12" t="s">
        <v>78</v>
      </c>
      <c r="E237" s="12" t="s">
        <v>61</v>
      </c>
      <c r="F237" s="12" t="s">
        <v>78</v>
      </c>
      <c r="G237" s="13" t="s">
        <v>1628</v>
      </c>
      <c r="H237" s="12" t="s">
        <v>590</v>
      </c>
      <c r="I237" s="12" t="s">
        <v>1086</v>
      </c>
      <c r="J237" s="12" t="s">
        <v>1807</v>
      </c>
      <c r="K237" s="13" t="s">
        <v>1808</v>
      </c>
      <c r="L237" s="21">
        <v>706000</v>
      </c>
      <c r="M237" s="13">
        <v>0</v>
      </c>
      <c r="N237" s="13">
        <v>706000</v>
      </c>
      <c r="O237" s="13">
        <v>0</v>
      </c>
      <c r="P237" s="13">
        <v>0</v>
      </c>
      <c r="Q237" s="13">
        <v>0</v>
      </c>
      <c r="R237" s="13">
        <v>0</v>
      </c>
      <c r="S237" s="13" t="s">
        <v>1809</v>
      </c>
      <c r="T237" s="13" t="s">
        <v>1809</v>
      </c>
      <c r="U237" s="21">
        <v>593000</v>
      </c>
      <c r="V237" s="12" t="s">
        <v>1810</v>
      </c>
      <c r="W237" s="21">
        <v>120000</v>
      </c>
      <c r="X237" s="12" t="s">
        <v>1811</v>
      </c>
      <c r="Y237" s="30"/>
      <c r="Z237" s="30"/>
      <c r="AA237" s="12">
        <v>932.77</v>
      </c>
      <c r="AB237" s="12"/>
      <c r="AC237" s="12">
        <v>0</v>
      </c>
      <c r="AD237" s="12">
        <v>0</v>
      </c>
      <c r="AE237" s="12">
        <v>0</v>
      </c>
      <c r="AF237" s="12">
        <v>0</v>
      </c>
      <c r="AG237" s="22" t="s">
        <v>1812</v>
      </c>
      <c r="AH237" s="12" t="s">
        <v>1813</v>
      </c>
      <c r="AI237" s="12" t="s">
        <v>1814</v>
      </c>
      <c r="AJ237" s="46" t="s">
        <v>600</v>
      </c>
      <c r="AK237" s="13" t="s">
        <v>601</v>
      </c>
      <c r="AL237" s="24" t="s">
        <v>602</v>
      </c>
      <c r="AM237" s="13" t="s">
        <v>57</v>
      </c>
      <c r="AN237" s="13"/>
      <c r="AO237" s="12" t="s">
        <v>1639</v>
      </c>
      <c r="AP237" s="12" t="s">
        <v>78</v>
      </c>
      <c r="AQ237" s="12"/>
      <c r="AR237" s="12"/>
      <c r="AS237" s="12"/>
      <c r="AT237" s="14" t="str">
        <f ca="1">IFERROR(VLOOKUP(B237,'[2]2017省级重点项目'!$B$3:$O$206,6,0),"")</f>
        <v/>
      </c>
      <c r="AU237" s="14" t="str">
        <f ca="1" t="shared" si="17"/>
        <v/>
      </c>
      <c r="AV237" s="14" t="str">
        <f ca="1">IFERROR(VLOOKUP(B237,'[2]2017省级重点项目'!$B$3:$O$206,7,0),"")</f>
        <v/>
      </c>
      <c r="AW237" s="14" t="str">
        <f ca="1" t="shared" si="18"/>
        <v/>
      </c>
      <c r="AX237" s="14" t="str">
        <f ca="1">IFERROR(VLOOKUP(B237,'[2]2017省级重点项目'!$B$3:$O$206,12,0),"")</f>
        <v/>
      </c>
      <c r="AY237" s="14" t="str">
        <f ca="1">IFERROR(VLOOKUP(B237,'[2]2017省级重点项目'!$B$3:$O$206,9,0),"")</f>
        <v/>
      </c>
      <c r="AZ237" s="14" t="str">
        <f ca="1">IFERROR(VLOOKUP(B237,'[2]2017省级重点项目'!$B$3:$O$206,10,0),"")</f>
        <v/>
      </c>
    </row>
    <row r="238" s="1" customFormat="1" ht="115" customHeight="1" spans="1:52">
      <c r="A238" s="11">
        <f>IF(AJ238="","",COUNTA($AJ$7:AJ238))</f>
        <v>227</v>
      </c>
      <c r="B238" s="12" t="s">
        <v>1815</v>
      </c>
      <c r="C238" s="12" t="s">
        <v>60</v>
      </c>
      <c r="D238" s="12" t="s">
        <v>61</v>
      </c>
      <c r="E238" s="12" t="s">
        <v>61</v>
      </c>
      <c r="F238" s="12" t="s">
        <v>61</v>
      </c>
      <c r="G238" s="13" t="s">
        <v>1628</v>
      </c>
      <c r="H238" s="12" t="s">
        <v>600</v>
      </c>
      <c r="I238" s="12" t="s">
        <v>1816</v>
      </c>
      <c r="J238" s="12" t="s">
        <v>1817</v>
      </c>
      <c r="K238" s="13" t="s">
        <v>1271</v>
      </c>
      <c r="L238" s="21">
        <v>340000</v>
      </c>
      <c r="M238" s="13">
        <v>0</v>
      </c>
      <c r="N238" s="13">
        <v>340000</v>
      </c>
      <c r="O238" s="13">
        <v>30000</v>
      </c>
      <c r="P238" s="13" t="s">
        <v>612</v>
      </c>
      <c r="Q238" s="13" t="s">
        <v>104</v>
      </c>
      <c r="R238" s="13">
        <v>0</v>
      </c>
      <c r="S238" s="13" t="s">
        <v>1818</v>
      </c>
      <c r="T238" s="13" t="s">
        <v>302</v>
      </c>
      <c r="U238" s="21">
        <v>255000</v>
      </c>
      <c r="V238" s="12" t="s">
        <v>596</v>
      </c>
      <c r="W238" s="21">
        <v>20000</v>
      </c>
      <c r="X238" s="12" t="s">
        <v>1811</v>
      </c>
      <c r="Y238" s="30"/>
      <c r="Z238" s="30"/>
      <c r="AA238" s="12">
        <v>38.9</v>
      </c>
      <c r="AB238" s="12">
        <v>38.9</v>
      </c>
      <c r="AC238" s="12">
        <v>0</v>
      </c>
      <c r="AD238" s="12">
        <v>0</v>
      </c>
      <c r="AE238" s="12">
        <v>0</v>
      </c>
      <c r="AF238" s="12">
        <v>0</v>
      </c>
      <c r="AG238" s="22" t="s">
        <v>1819</v>
      </c>
      <c r="AH238" s="12" t="s">
        <v>1820</v>
      </c>
      <c r="AI238" s="12" t="s">
        <v>1821</v>
      </c>
      <c r="AJ238" s="46" t="s">
        <v>600</v>
      </c>
      <c r="AK238" s="13" t="s">
        <v>601</v>
      </c>
      <c r="AL238" s="24" t="s">
        <v>602</v>
      </c>
      <c r="AM238" s="13" t="s">
        <v>57</v>
      </c>
      <c r="AN238" s="13"/>
      <c r="AO238" s="12" t="s">
        <v>1639</v>
      </c>
      <c r="AP238" s="12"/>
      <c r="AQ238" s="12"/>
      <c r="AR238" s="12"/>
      <c r="AS238" s="12"/>
      <c r="AT238" s="14" t="str">
        <f ca="1">IFERROR(VLOOKUP(B238,'[2]2017省级重点项目'!$B$3:$O$206,6,0),"")</f>
        <v/>
      </c>
      <c r="AU238" s="14" t="str">
        <f ca="1" t="shared" si="17"/>
        <v/>
      </c>
      <c r="AV238" s="14" t="str">
        <f ca="1">IFERROR(VLOOKUP(B238,'[2]2017省级重点项目'!$B$3:$O$206,7,0),"")</f>
        <v/>
      </c>
      <c r="AW238" s="14" t="str">
        <f ca="1" t="shared" si="18"/>
        <v/>
      </c>
      <c r="AX238" s="14" t="str">
        <f ca="1">IFERROR(VLOOKUP(B238,'[2]2017省级重点项目'!$B$3:$O$206,12,0),"")</f>
        <v/>
      </c>
      <c r="AY238" s="14" t="str">
        <f ca="1">IFERROR(VLOOKUP(B238,'[2]2017省级重点项目'!$B$3:$O$206,9,0),"")</f>
        <v/>
      </c>
      <c r="AZ238" s="14" t="str">
        <f ca="1">IFERROR(VLOOKUP(B238,'[2]2017省级重点项目'!$B$3:$O$206,10,0),"")</f>
        <v/>
      </c>
    </row>
    <row r="239" s="1" customFormat="1" ht="96" spans="1:52">
      <c r="A239" s="11">
        <f>IF(AJ239="","",COUNTA($AJ$7:AJ239))</f>
        <v>228</v>
      </c>
      <c r="B239" s="12" t="s">
        <v>1822</v>
      </c>
      <c r="C239" s="12" t="s">
        <v>589</v>
      </c>
      <c r="D239" s="12" t="s">
        <v>61</v>
      </c>
      <c r="E239" s="12" t="s">
        <v>78</v>
      </c>
      <c r="F239" s="12" t="s">
        <v>78</v>
      </c>
      <c r="G239" s="13" t="s">
        <v>1628</v>
      </c>
      <c r="H239" s="12" t="s">
        <v>600</v>
      </c>
      <c r="I239" s="12" t="s">
        <v>1823</v>
      </c>
      <c r="J239" s="12" t="s">
        <v>1824</v>
      </c>
      <c r="K239" s="13" t="s">
        <v>191</v>
      </c>
      <c r="L239" s="21">
        <v>720000</v>
      </c>
      <c r="M239" s="13">
        <v>0</v>
      </c>
      <c r="N239" s="13">
        <v>720000</v>
      </c>
      <c r="O239" s="13">
        <v>0</v>
      </c>
      <c r="P239" s="13">
        <v>0</v>
      </c>
      <c r="Q239" s="13">
        <v>0</v>
      </c>
      <c r="R239" s="13">
        <v>0</v>
      </c>
      <c r="S239" s="13" t="s">
        <v>313</v>
      </c>
      <c r="T239" s="13" t="s">
        <v>302</v>
      </c>
      <c r="U239" s="21">
        <v>660000</v>
      </c>
      <c r="V239" s="12" t="s">
        <v>596</v>
      </c>
      <c r="W239" s="21">
        <v>57000</v>
      </c>
      <c r="X239" s="12" t="s">
        <v>596</v>
      </c>
      <c r="Y239" s="30"/>
      <c r="Z239" s="30"/>
      <c r="AA239" s="12">
        <v>587</v>
      </c>
      <c r="AB239" s="12">
        <v>0</v>
      </c>
      <c r="AC239" s="12">
        <v>0</v>
      </c>
      <c r="AD239" s="12">
        <v>0</v>
      </c>
      <c r="AE239" s="12">
        <v>0</v>
      </c>
      <c r="AF239" s="12">
        <v>0</v>
      </c>
      <c r="AG239" s="22" t="s">
        <v>1825</v>
      </c>
      <c r="AH239" s="12" t="s">
        <v>1826</v>
      </c>
      <c r="AI239" s="12" t="s">
        <v>1827</v>
      </c>
      <c r="AJ239" s="46" t="s">
        <v>600</v>
      </c>
      <c r="AK239" s="13" t="s">
        <v>601</v>
      </c>
      <c r="AL239" s="24" t="s">
        <v>602</v>
      </c>
      <c r="AM239" s="13" t="s">
        <v>57</v>
      </c>
      <c r="AN239" s="13"/>
      <c r="AO239" s="12" t="s">
        <v>1639</v>
      </c>
      <c r="AP239" s="12"/>
      <c r="AQ239" s="12"/>
      <c r="AR239" s="12"/>
      <c r="AS239" s="12"/>
      <c r="AT239" s="14" t="str">
        <f ca="1">IFERROR(VLOOKUP(B239,'[2]2017省级重点项目'!$B$3:$O$206,6,0),"")</f>
        <v/>
      </c>
      <c r="AU239" s="14" t="str">
        <f ca="1" t="shared" si="17"/>
        <v/>
      </c>
      <c r="AV239" s="14" t="str">
        <f ca="1">IFERROR(VLOOKUP(B239,'[2]2017省级重点项目'!$B$3:$O$206,7,0),"")</f>
        <v/>
      </c>
      <c r="AW239" s="14" t="str">
        <f ca="1" t="shared" si="18"/>
        <v/>
      </c>
      <c r="AX239" s="14" t="str">
        <f ca="1">IFERROR(VLOOKUP(B239,'[2]2017省级重点项目'!$B$3:$O$206,12,0),"")</f>
        <v/>
      </c>
      <c r="AY239" s="14" t="str">
        <f ca="1">IFERROR(VLOOKUP(B239,'[2]2017省级重点项目'!$B$3:$O$206,9,0),"")</f>
        <v/>
      </c>
      <c r="AZ239" s="14" t="str">
        <f ca="1">IFERROR(VLOOKUP(B239,'[2]2017省级重点项目'!$B$3:$O$206,10,0),"")</f>
        <v/>
      </c>
    </row>
    <row r="240" s="1" customFormat="1" ht="74" customHeight="1" spans="1:52">
      <c r="A240" s="11">
        <f>IF(AJ240="","",COUNTA($AJ$7:AJ240))</f>
        <v>229</v>
      </c>
      <c r="B240" s="12" t="s">
        <v>1828</v>
      </c>
      <c r="C240" s="12" t="s">
        <v>589</v>
      </c>
      <c r="D240" s="12" t="s">
        <v>61</v>
      </c>
      <c r="E240" s="12" t="s">
        <v>78</v>
      </c>
      <c r="F240" s="12" t="s">
        <v>78</v>
      </c>
      <c r="G240" s="13" t="s">
        <v>1628</v>
      </c>
      <c r="H240" s="12" t="s">
        <v>600</v>
      </c>
      <c r="I240" s="12" t="s">
        <v>1829</v>
      </c>
      <c r="J240" s="12" t="s">
        <v>1830</v>
      </c>
      <c r="K240" s="13" t="s">
        <v>133</v>
      </c>
      <c r="L240" s="21">
        <v>984100</v>
      </c>
      <c r="M240" s="13">
        <v>0</v>
      </c>
      <c r="N240" s="13">
        <v>984100</v>
      </c>
      <c r="O240" s="13">
        <v>0</v>
      </c>
      <c r="P240" s="13">
        <v>0</v>
      </c>
      <c r="Q240" s="13">
        <v>0</v>
      </c>
      <c r="R240" s="13">
        <v>0</v>
      </c>
      <c r="S240" s="13" t="s">
        <v>1831</v>
      </c>
      <c r="T240" s="13" t="s">
        <v>302</v>
      </c>
      <c r="U240" s="21">
        <v>580000</v>
      </c>
      <c r="V240" s="12" t="s">
        <v>596</v>
      </c>
      <c r="W240" s="21">
        <v>370000</v>
      </c>
      <c r="X240" s="12" t="s">
        <v>596</v>
      </c>
      <c r="Y240" s="30"/>
      <c r="Z240" s="30"/>
      <c r="AA240" s="12">
        <v>1141</v>
      </c>
      <c r="AB240" s="12">
        <v>850</v>
      </c>
      <c r="AC240" s="12">
        <v>0</v>
      </c>
      <c r="AD240" s="12">
        <v>0</v>
      </c>
      <c r="AE240" s="12">
        <v>0</v>
      </c>
      <c r="AF240" s="12">
        <v>0</v>
      </c>
      <c r="AG240" s="22" t="s">
        <v>1832</v>
      </c>
      <c r="AH240" s="12" t="s">
        <v>1833</v>
      </c>
      <c r="AI240" s="12">
        <v>13599965503</v>
      </c>
      <c r="AJ240" s="46" t="s">
        <v>600</v>
      </c>
      <c r="AK240" s="13" t="s">
        <v>601</v>
      </c>
      <c r="AL240" s="24" t="s">
        <v>602</v>
      </c>
      <c r="AM240" s="13" t="s">
        <v>57</v>
      </c>
      <c r="AN240" s="13"/>
      <c r="AO240" s="12" t="s">
        <v>1639</v>
      </c>
      <c r="AP240" s="12" t="s">
        <v>78</v>
      </c>
      <c r="AQ240" s="12"/>
      <c r="AR240" s="12"/>
      <c r="AS240" s="12"/>
      <c r="AT240" s="14" t="str">
        <f ca="1">IFERROR(VLOOKUP(B240,'[2]2017省级重点项目'!$B$3:$O$206,6,0),"")</f>
        <v/>
      </c>
      <c r="AU240" s="14" t="str">
        <f ca="1" t="shared" si="17"/>
        <v/>
      </c>
      <c r="AV240" s="14" t="str">
        <f ca="1">IFERROR(VLOOKUP(B240,'[2]2017省级重点项目'!$B$3:$O$206,7,0),"")</f>
        <v/>
      </c>
      <c r="AW240" s="14" t="str">
        <f ca="1" t="shared" si="18"/>
        <v/>
      </c>
      <c r="AX240" s="14" t="str">
        <f ca="1">IFERROR(VLOOKUP(B240,'[2]2017省级重点项目'!$B$3:$O$206,12,0),"")</f>
        <v/>
      </c>
      <c r="AY240" s="14" t="str">
        <f ca="1">IFERROR(VLOOKUP(B240,'[2]2017省级重点项目'!$B$3:$O$206,9,0),"")</f>
        <v/>
      </c>
      <c r="AZ240" s="14" t="str">
        <f ca="1">IFERROR(VLOOKUP(B240,'[2]2017省级重点项目'!$B$3:$O$206,10,0),"")</f>
        <v/>
      </c>
    </row>
    <row r="241" s="1" customFormat="1" ht="84" spans="1:52">
      <c r="A241" s="11">
        <f>IF(AJ241="","",COUNTA($AJ$7:AJ241))</f>
        <v>230</v>
      </c>
      <c r="B241" s="12" t="s">
        <v>1834</v>
      </c>
      <c r="C241" s="12" t="s">
        <v>589</v>
      </c>
      <c r="D241" s="12" t="s">
        <v>61</v>
      </c>
      <c r="E241" s="12" t="s">
        <v>61</v>
      </c>
      <c r="F241" s="12" t="s">
        <v>78</v>
      </c>
      <c r="G241" s="13" t="s">
        <v>1628</v>
      </c>
      <c r="H241" s="12" t="s">
        <v>600</v>
      </c>
      <c r="I241" s="12" t="s">
        <v>1835</v>
      </c>
      <c r="J241" s="12" t="s">
        <v>1836</v>
      </c>
      <c r="K241" s="13" t="s">
        <v>133</v>
      </c>
      <c r="L241" s="21">
        <v>439579</v>
      </c>
      <c r="M241" s="13">
        <v>0</v>
      </c>
      <c r="N241" s="13">
        <v>309579</v>
      </c>
      <c r="O241" s="13">
        <v>0</v>
      </c>
      <c r="P241" s="13">
        <v>0</v>
      </c>
      <c r="Q241" s="13">
        <v>0</v>
      </c>
      <c r="R241" s="13">
        <v>0</v>
      </c>
      <c r="S241" s="13" t="s">
        <v>1837</v>
      </c>
      <c r="T241" s="13" t="s">
        <v>835</v>
      </c>
      <c r="U241" s="21">
        <v>310000</v>
      </c>
      <c r="V241" s="12" t="s">
        <v>1838</v>
      </c>
      <c r="W241" s="21">
        <v>130000</v>
      </c>
      <c r="X241" s="12" t="s">
        <v>596</v>
      </c>
      <c r="Y241" s="30"/>
      <c r="Z241" s="30"/>
      <c r="AA241" s="12">
        <v>684</v>
      </c>
      <c r="AB241" s="12"/>
      <c r="AC241" s="12">
        <v>0</v>
      </c>
      <c r="AD241" s="12">
        <v>0</v>
      </c>
      <c r="AE241" s="12">
        <v>0</v>
      </c>
      <c r="AF241" s="12">
        <v>0</v>
      </c>
      <c r="AG241" s="22" t="s">
        <v>1839</v>
      </c>
      <c r="AH241" s="12" t="s">
        <v>1788</v>
      </c>
      <c r="AI241" s="12" t="s">
        <v>1789</v>
      </c>
      <c r="AJ241" s="46" t="s">
        <v>600</v>
      </c>
      <c r="AK241" s="13" t="s">
        <v>601</v>
      </c>
      <c r="AL241" s="24" t="s">
        <v>602</v>
      </c>
      <c r="AM241" s="13" t="s">
        <v>57</v>
      </c>
      <c r="AN241" s="13"/>
      <c r="AO241" s="12" t="s">
        <v>1639</v>
      </c>
      <c r="AP241" s="12"/>
      <c r="AQ241" s="12"/>
      <c r="AR241" s="12"/>
      <c r="AS241" s="12"/>
      <c r="AT241" s="14" t="str">
        <f ca="1">IFERROR(VLOOKUP(B241,'[2]2017省级重点项目'!$B$3:$O$206,6,0),"")</f>
        <v/>
      </c>
      <c r="AU241" s="14" t="str">
        <f ca="1" t="shared" si="17"/>
        <v/>
      </c>
      <c r="AV241" s="14" t="str">
        <f ca="1">IFERROR(VLOOKUP(B241,'[2]2017省级重点项目'!$B$3:$O$206,7,0),"")</f>
        <v/>
      </c>
      <c r="AW241" s="14" t="str">
        <f ca="1" t="shared" si="18"/>
        <v/>
      </c>
      <c r="AX241" s="14" t="str">
        <f ca="1">IFERROR(VLOOKUP(B241,'[2]2017省级重点项目'!$B$3:$O$206,12,0),"")</f>
        <v/>
      </c>
      <c r="AY241" s="14" t="str">
        <f ca="1">IFERROR(VLOOKUP(B241,'[2]2017省级重点项目'!$B$3:$O$206,9,0),"")</f>
        <v/>
      </c>
      <c r="AZ241" s="14" t="str">
        <f ca="1">IFERROR(VLOOKUP(B241,'[2]2017省级重点项目'!$B$3:$O$206,10,0),"")</f>
        <v/>
      </c>
    </row>
    <row r="242" s="1" customFormat="1" ht="75" customHeight="1" spans="1:52">
      <c r="A242" s="11">
        <f>IF(AJ242="","",COUNTA($AJ$7:AJ242))</f>
        <v>231</v>
      </c>
      <c r="B242" s="12" t="s">
        <v>1840</v>
      </c>
      <c r="C242" s="12" t="s">
        <v>60</v>
      </c>
      <c r="D242" s="12" t="s">
        <v>61</v>
      </c>
      <c r="E242" s="12" t="s">
        <v>61</v>
      </c>
      <c r="F242" s="12" t="s">
        <v>78</v>
      </c>
      <c r="G242" s="13" t="s">
        <v>1628</v>
      </c>
      <c r="H242" s="12" t="s">
        <v>600</v>
      </c>
      <c r="I242" s="12" t="s">
        <v>1841</v>
      </c>
      <c r="J242" s="12" t="s">
        <v>1842</v>
      </c>
      <c r="K242" s="13" t="s">
        <v>970</v>
      </c>
      <c r="L242" s="21">
        <v>176000</v>
      </c>
      <c r="M242" s="13">
        <v>0</v>
      </c>
      <c r="N242" s="13">
        <v>144000</v>
      </c>
      <c r="O242" s="13">
        <v>32000</v>
      </c>
      <c r="P242" s="13">
        <v>0</v>
      </c>
      <c r="Q242" s="13">
        <v>0</v>
      </c>
      <c r="R242" s="13">
        <v>0</v>
      </c>
      <c r="S242" s="13" t="s">
        <v>1323</v>
      </c>
      <c r="T242" s="13" t="s">
        <v>35</v>
      </c>
      <c r="U242" s="21">
        <v>84900</v>
      </c>
      <c r="V242" s="12" t="s">
        <v>596</v>
      </c>
      <c r="W242" s="21">
        <v>50000</v>
      </c>
      <c r="X242" s="12" t="s">
        <v>596</v>
      </c>
      <c r="Y242" s="30"/>
      <c r="Z242" s="30"/>
      <c r="AA242" s="12">
        <v>374</v>
      </c>
      <c r="AB242" s="12" t="s">
        <v>496</v>
      </c>
      <c r="AC242" s="12" t="s">
        <v>496</v>
      </c>
      <c r="AD242" s="12" t="s">
        <v>496</v>
      </c>
      <c r="AE242" s="12" t="s">
        <v>496</v>
      </c>
      <c r="AF242" s="12" t="s">
        <v>496</v>
      </c>
      <c r="AG242" s="22" t="s">
        <v>1843</v>
      </c>
      <c r="AH242" s="12" t="s">
        <v>1844</v>
      </c>
      <c r="AI242" s="12" t="s">
        <v>1845</v>
      </c>
      <c r="AJ242" s="46" t="s">
        <v>600</v>
      </c>
      <c r="AK242" s="13" t="s">
        <v>601</v>
      </c>
      <c r="AL242" s="24" t="s">
        <v>602</v>
      </c>
      <c r="AM242" s="13" t="s">
        <v>57</v>
      </c>
      <c r="AN242" s="13"/>
      <c r="AO242" s="12" t="s">
        <v>1639</v>
      </c>
      <c r="AP242" s="12"/>
      <c r="AQ242" s="12"/>
      <c r="AR242" s="12"/>
      <c r="AS242" s="12"/>
      <c r="AT242" s="14" t="str">
        <f ca="1">IFERROR(VLOOKUP(B242,'[2]2017省级重点项目'!$B$3:$O$206,6,0),"")</f>
        <v/>
      </c>
      <c r="AU242" s="14" t="str">
        <f ca="1" t="shared" si="17"/>
        <v/>
      </c>
      <c r="AV242" s="14" t="str">
        <f ca="1">IFERROR(VLOOKUP(B242,'[2]2017省级重点项目'!$B$3:$O$206,7,0),"")</f>
        <v/>
      </c>
      <c r="AW242" s="14" t="str">
        <f ca="1" t="shared" si="18"/>
        <v/>
      </c>
      <c r="AX242" s="14" t="str">
        <f ca="1">IFERROR(VLOOKUP(B242,'[2]2017省级重点项目'!$B$3:$O$206,12,0),"")</f>
        <v/>
      </c>
      <c r="AY242" s="14" t="str">
        <f ca="1">IFERROR(VLOOKUP(B242,'[2]2017省级重点项目'!$B$3:$O$206,9,0),"")</f>
        <v/>
      </c>
      <c r="AZ242" s="14" t="str">
        <f ca="1">IFERROR(VLOOKUP(B242,'[2]2017省级重点项目'!$B$3:$O$206,10,0),"")</f>
        <v/>
      </c>
    </row>
    <row r="243" s="1" customFormat="1" ht="78" customHeight="1" spans="1:52">
      <c r="A243" s="11">
        <f>IF(AJ243="","",COUNTA($AJ$7:AJ243))</f>
        <v>232</v>
      </c>
      <c r="B243" s="12" t="s">
        <v>1846</v>
      </c>
      <c r="C243" s="12" t="s">
        <v>60</v>
      </c>
      <c r="D243" s="12" t="s">
        <v>61</v>
      </c>
      <c r="E243" s="12" t="s">
        <v>78</v>
      </c>
      <c r="F243" s="12" t="s">
        <v>78</v>
      </c>
      <c r="G243" s="13" t="s">
        <v>1628</v>
      </c>
      <c r="H243" s="12" t="s">
        <v>600</v>
      </c>
      <c r="I243" s="12" t="s">
        <v>1621</v>
      </c>
      <c r="J243" s="12" t="s">
        <v>1847</v>
      </c>
      <c r="K243" s="13" t="s">
        <v>297</v>
      </c>
      <c r="L243" s="21">
        <v>65000</v>
      </c>
      <c r="M243" s="13">
        <v>0</v>
      </c>
      <c r="N243" s="13">
        <v>65000</v>
      </c>
      <c r="O243" s="13">
        <v>0</v>
      </c>
      <c r="P243" s="13">
        <v>0</v>
      </c>
      <c r="Q243" s="13">
        <v>0</v>
      </c>
      <c r="R243" s="13">
        <v>0</v>
      </c>
      <c r="S243" s="13" t="s">
        <v>1848</v>
      </c>
      <c r="T243" s="13" t="s">
        <v>35</v>
      </c>
      <c r="U243" s="21">
        <v>32000</v>
      </c>
      <c r="V243" s="12" t="s">
        <v>1849</v>
      </c>
      <c r="W243" s="21">
        <v>27000</v>
      </c>
      <c r="X243" s="12" t="s">
        <v>596</v>
      </c>
      <c r="Y243" s="30"/>
      <c r="Z243" s="30"/>
      <c r="AA243" s="12">
        <v>23</v>
      </c>
      <c r="AB243" s="12">
        <v>23</v>
      </c>
      <c r="AC243" s="12">
        <v>0</v>
      </c>
      <c r="AD243" s="12">
        <v>0</v>
      </c>
      <c r="AE243" s="12">
        <v>0</v>
      </c>
      <c r="AF243" s="12">
        <v>0</v>
      </c>
      <c r="AG243" s="22" t="s">
        <v>1850</v>
      </c>
      <c r="AH243" s="12" t="s">
        <v>1851</v>
      </c>
      <c r="AI243" s="12" t="s">
        <v>1852</v>
      </c>
      <c r="AJ243" s="46" t="s">
        <v>600</v>
      </c>
      <c r="AK243" s="13" t="s">
        <v>601</v>
      </c>
      <c r="AL243" s="24" t="s">
        <v>602</v>
      </c>
      <c r="AM243" s="13" t="s">
        <v>57</v>
      </c>
      <c r="AN243" s="13"/>
      <c r="AO243" s="12" t="s">
        <v>1639</v>
      </c>
      <c r="AP243" s="12"/>
      <c r="AQ243" s="12"/>
      <c r="AR243" s="12"/>
      <c r="AS243" s="12"/>
      <c r="AT243" s="14" t="str">
        <f ca="1">IFERROR(VLOOKUP(B243,'[2]2017省级重点项目'!$B$3:$O$206,6,0),"")</f>
        <v/>
      </c>
      <c r="AU243" s="14" t="str">
        <f ca="1" t="shared" si="17"/>
        <v/>
      </c>
      <c r="AV243" s="14" t="str">
        <f ca="1">IFERROR(VLOOKUP(B243,'[2]2017省级重点项目'!$B$3:$O$206,7,0),"")</f>
        <v/>
      </c>
      <c r="AW243" s="14" t="str">
        <f ca="1" t="shared" si="18"/>
        <v/>
      </c>
      <c r="AX243" s="14" t="str">
        <f ca="1">IFERROR(VLOOKUP(B243,'[2]2017省级重点项目'!$B$3:$O$206,12,0),"")</f>
        <v/>
      </c>
      <c r="AY243" s="14" t="str">
        <f ca="1">IFERROR(VLOOKUP(B243,'[2]2017省级重点项目'!$B$3:$O$206,9,0),"")</f>
        <v/>
      </c>
      <c r="AZ243" s="14" t="str">
        <f ca="1">IFERROR(VLOOKUP(B243,'[2]2017省级重点项目'!$B$3:$O$206,10,0),"")</f>
        <v/>
      </c>
    </row>
    <row r="244" s="1" customFormat="1" ht="68" customHeight="1" spans="1:52">
      <c r="A244" s="11">
        <f>IF(AJ244="","",COUNTA($AJ$7:AJ244))</f>
        <v>233</v>
      </c>
      <c r="B244" s="12" t="s">
        <v>1853</v>
      </c>
      <c r="C244" s="12" t="s">
        <v>60</v>
      </c>
      <c r="D244" s="12" t="s">
        <v>61</v>
      </c>
      <c r="E244" s="12" t="s">
        <v>61</v>
      </c>
      <c r="F244" s="12" t="s">
        <v>61</v>
      </c>
      <c r="G244" s="13" t="s">
        <v>1628</v>
      </c>
      <c r="H244" s="12" t="s">
        <v>590</v>
      </c>
      <c r="I244" s="12" t="s">
        <v>1042</v>
      </c>
      <c r="J244" s="12" t="s">
        <v>1854</v>
      </c>
      <c r="K244" s="13" t="s">
        <v>82</v>
      </c>
      <c r="L244" s="21">
        <v>89500</v>
      </c>
      <c r="M244" s="13">
        <v>0</v>
      </c>
      <c r="N244" s="13" t="s">
        <v>1855</v>
      </c>
      <c r="O244" s="13">
        <v>0</v>
      </c>
      <c r="P244" s="13">
        <v>0</v>
      </c>
      <c r="Q244" s="13">
        <v>0</v>
      </c>
      <c r="R244" s="13">
        <v>0</v>
      </c>
      <c r="S244" s="13" t="s">
        <v>1856</v>
      </c>
      <c r="T244" s="13" t="s">
        <v>35</v>
      </c>
      <c r="U244" s="21">
        <v>45000</v>
      </c>
      <c r="V244" s="12" t="s">
        <v>1857</v>
      </c>
      <c r="W244" s="21">
        <v>39500</v>
      </c>
      <c r="X244" s="12" t="s">
        <v>596</v>
      </c>
      <c r="Y244" s="30"/>
      <c r="Z244" s="30"/>
      <c r="AA244" s="12">
        <v>76.66</v>
      </c>
      <c r="AB244" s="12">
        <v>76.66</v>
      </c>
      <c r="AC244" s="12">
        <v>0</v>
      </c>
      <c r="AD244" s="12">
        <v>0</v>
      </c>
      <c r="AE244" s="12">
        <v>0</v>
      </c>
      <c r="AF244" s="12">
        <v>0</v>
      </c>
      <c r="AG244" s="22" t="s">
        <v>1858</v>
      </c>
      <c r="AH244" s="12" t="s">
        <v>1859</v>
      </c>
      <c r="AI244" s="12" t="s">
        <v>1860</v>
      </c>
      <c r="AJ244" s="46" t="s">
        <v>600</v>
      </c>
      <c r="AK244" s="13" t="s">
        <v>601</v>
      </c>
      <c r="AL244" s="24" t="s">
        <v>602</v>
      </c>
      <c r="AM244" s="13" t="s">
        <v>57</v>
      </c>
      <c r="AN244" s="13"/>
      <c r="AO244" s="12" t="s">
        <v>1639</v>
      </c>
      <c r="AP244" s="12" t="s">
        <v>78</v>
      </c>
      <c r="AQ244" s="12"/>
      <c r="AR244" s="12"/>
      <c r="AS244" s="12"/>
      <c r="AT244" s="14" t="str">
        <f ca="1">IFERROR(VLOOKUP(B244,'[2]2017省级重点项目'!$B$3:$O$206,6,0),"")</f>
        <v/>
      </c>
      <c r="AU244" s="14" t="str">
        <f ca="1" t="shared" si="17"/>
        <v/>
      </c>
      <c r="AV244" s="14" t="str">
        <f ca="1">IFERROR(VLOOKUP(B244,'[2]2017省级重点项目'!$B$3:$O$206,7,0),"")</f>
        <v/>
      </c>
      <c r="AW244" s="14" t="str">
        <f ca="1" t="shared" si="18"/>
        <v/>
      </c>
      <c r="AX244" s="14" t="str">
        <f ca="1">IFERROR(VLOOKUP(B244,'[2]2017省级重点项目'!$B$3:$O$206,12,0),"")</f>
        <v/>
      </c>
      <c r="AY244" s="14" t="str">
        <f ca="1">IFERROR(VLOOKUP(B244,'[2]2017省级重点项目'!$B$3:$O$206,9,0),"")</f>
        <v/>
      </c>
      <c r="AZ244" s="14" t="str">
        <f ca="1">IFERROR(VLOOKUP(B244,'[2]2017省级重点项目'!$B$3:$O$206,10,0),"")</f>
        <v/>
      </c>
    </row>
    <row r="245" s="1" customFormat="1" ht="64" customHeight="1" spans="1:52">
      <c r="A245" s="11">
        <f>IF(AJ245="","",COUNTA($AJ$7:AJ245))</f>
        <v>234</v>
      </c>
      <c r="B245" s="12" t="s">
        <v>1861</v>
      </c>
      <c r="C245" s="12" t="s">
        <v>60</v>
      </c>
      <c r="D245" s="12" t="s">
        <v>61</v>
      </c>
      <c r="E245" s="12" t="s">
        <v>61</v>
      </c>
      <c r="F245" s="12" t="s">
        <v>61</v>
      </c>
      <c r="G245" s="13" t="s">
        <v>1628</v>
      </c>
      <c r="H245" s="12" t="s">
        <v>600</v>
      </c>
      <c r="I245" s="12" t="s">
        <v>1042</v>
      </c>
      <c r="J245" s="12" t="s">
        <v>1862</v>
      </c>
      <c r="K245" s="13" t="s">
        <v>297</v>
      </c>
      <c r="L245" s="21">
        <v>51000</v>
      </c>
      <c r="M245" s="13">
        <v>0</v>
      </c>
      <c r="N245" s="13">
        <v>51000</v>
      </c>
      <c r="O245" s="13">
        <v>0</v>
      </c>
      <c r="P245" s="13">
        <v>0</v>
      </c>
      <c r="Q245" s="13">
        <v>0</v>
      </c>
      <c r="R245" s="13">
        <v>0</v>
      </c>
      <c r="S245" s="13" t="s">
        <v>66</v>
      </c>
      <c r="T245" s="13" t="s">
        <v>35</v>
      </c>
      <c r="U245" s="21">
        <v>18000</v>
      </c>
      <c r="V245" s="12" t="s">
        <v>596</v>
      </c>
      <c r="W245" s="21">
        <v>31000</v>
      </c>
      <c r="X245" s="12" t="s">
        <v>596</v>
      </c>
      <c r="Y245" s="30"/>
      <c r="Z245" s="30"/>
      <c r="AA245" s="12">
        <v>46.61</v>
      </c>
      <c r="AB245" s="12">
        <v>46.61</v>
      </c>
      <c r="AC245" s="12">
        <v>0</v>
      </c>
      <c r="AD245" s="12">
        <v>0</v>
      </c>
      <c r="AE245" s="12">
        <v>0</v>
      </c>
      <c r="AF245" s="12">
        <v>0</v>
      </c>
      <c r="AG245" s="22" t="s">
        <v>1863</v>
      </c>
      <c r="AH245" s="12" t="s">
        <v>1864</v>
      </c>
      <c r="AI245" s="12" t="s">
        <v>1865</v>
      </c>
      <c r="AJ245" s="46" t="s">
        <v>600</v>
      </c>
      <c r="AK245" s="13" t="s">
        <v>601</v>
      </c>
      <c r="AL245" s="24" t="s">
        <v>602</v>
      </c>
      <c r="AM245" s="13" t="s">
        <v>57</v>
      </c>
      <c r="AN245" s="13"/>
      <c r="AO245" s="12" t="s">
        <v>1639</v>
      </c>
      <c r="AP245" s="12"/>
      <c r="AQ245" s="12"/>
      <c r="AR245" s="12"/>
      <c r="AS245" s="12"/>
      <c r="AT245" s="14" t="str">
        <f ca="1">IFERROR(VLOOKUP(B245,'[2]2017省级重点项目'!$B$3:$O$206,6,0),"")</f>
        <v/>
      </c>
      <c r="AU245" s="14" t="str">
        <f ca="1" t="shared" si="17"/>
        <v/>
      </c>
      <c r="AV245" s="14" t="str">
        <f ca="1">IFERROR(VLOOKUP(B245,'[2]2017省级重点项目'!$B$3:$O$206,7,0),"")</f>
        <v/>
      </c>
      <c r="AW245" s="14" t="str">
        <f ca="1" t="shared" si="18"/>
        <v/>
      </c>
      <c r="AX245" s="14" t="str">
        <f ca="1">IFERROR(VLOOKUP(B245,'[2]2017省级重点项目'!$B$3:$O$206,12,0),"")</f>
        <v/>
      </c>
      <c r="AY245" s="14" t="str">
        <f ca="1">IFERROR(VLOOKUP(B245,'[2]2017省级重点项目'!$B$3:$O$206,9,0),"")</f>
        <v/>
      </c>
      <c r="AZ245" s="14" t="str">
        <f ca="1">IFERROR(VLOOKUP(B245,'[2]2017省级重点项目'!$B$3:$O$206,10,0),"")</f>
        <v/>
      </c>
    </row>
    <row r="246" s="1" customFormat="1" ht="87" customHeight="1" spans="1:52">
      <c r="A246" s="11">
        <f>IF(AJ246="","",COUNTA($AJ$7:AJ246))</f>
        <v>235</v>
      </c>
      <c r="B246" s="12" t="s">
        <v>1866</v>
      </c>
      <c r="C246" s="12" t="s">
        <v>77</v>
      </c>
      <c r="D246" s="12" t="s">
        <v>61</v>
      </c>
      <c r="E246" s="12" t="s">
        <v>78</v>
      </c>
      <c r="F246" s="12" t="s">
        <v>78</v>
      </c>
      <c r="G246" s="13" t="s">
        <v>1628</v>
      </c>
      <c r="H246" s="12" t="s">
        <v>600</v>
      </c>
      <c r="I246" s="12" t="s">
        <v>1086</v>
      </c>
      <c r="J246" s="12" t="s">
        <v>1867</v>
      </c>
      <c r="K246" s="13" t="s">
        <v>257</v>
      </c>
      <c r="L246" s="21">
        <v>150000</v>
      </c>
      <c r="M246" s="13">
        <v>0</v>
      </c>
      <c r="N246" s="13" t="s">
        <v>1868</v>
      </c>
      <c r="O246" s="13" t="s">
        <v>1681</v>
      </c>
      <c r="P246" s="13"/>
      <c r="Q246" s="13"/>
      <c r="R246" s="13"/>
      <c r="S246" s="13" t="s">
        <v>1869</v>
      </c>
      <c r="T246" s="13" t="s">
        <v>35</v>
      </c>
      <c r="U246" s="21">
        <v>80000</v>
      </c>
      <c r="V246" s="12" t="s">
        <v>1870</v>
      </c>
      <c r="W246" s="21">
        <v>10000</v>
      </c>
      <c r="X246" s="12" t="s">
        <v>596</v>
      </c>
      <c r="Y246" s="30"/>
      <c r="Z246" s="30"/>
      <c r="AA246" s="12">
        <v>98.4</v>
      </c>
      <c r="AB246" s="12">
        <v>98.4</v>
      </c>
      <c r="AC246" s="12">
        <v>0</v>
      </c>
      <c r="AD246" s="12">
        <v>0</v>
      </c>
      <c r="AE246" s="12">
        <v>0</v>
      </c>
      <c r="AF246" s="12">
        <v>0</v>
      </c>
      <c r="AG246" s="22" t="s">
        <v>1871</v>
      </c>
      <c r="AH246" s="12" t="s">
        <v>1872</v>
      </c>
      <c r="AI246" s="12" t="s">
        <v>1873</v>
      </c>
      <c r="AJ246" s="46" t="s">
        <v>600</v>
      </c>
      <c r="AK246" s="13" t="s">
        <v>601</v>
      </c>
      <c r="AL246" s="24" t="s">
        <v>1874</v>
      </c>
      <c r="AM246" s="13" t="s">
        <v>57</v>
      </c>
      <c r="AN246" s="13"/>
      <c r="AO246" s="12" t="s">
        <v>1639</v>
      </c>
      <c r="AP246" s="12"/>
      <c r="AQ246" s="12"/>
      <c r="AR246" s="12"/>
      <c r="AS246" s="12"/>
      <c r="AT246" s="14" t="str">
        <f ca="1">IFERROR(VLOOKUP(B246,'[2]2017省级重点项目'!$B$3:$O$206,6,0),"")</f>
        <v/>
      </c>
      <c r="AU246" s="14" t="str">
        <f ca="1" t="shared" si="17"/>
        <v/>
      </c>
      <c r="AV246" s="14" t="str">
        <f ca="1">IFERROR(VLOOKUP(B246,'[2]2017省级重点项目'!$B$3:$O$206,7,0),"")</f>
        <v/>
      </c>
      <c r="AW246" s="14" t="str">
        <f ca="1" t="shared" si="18"/>
        <v/>
      </c>
      <c r="AX246" s="14" t="str">
        <f ca="1">IFERROR(VLOOKUP(B246,'[2]2017省级重点项目'!$B$3:$O$206,12,0),"")</f>
        <v/>
      </c>
      <c r="AY246" s="14" t="str">
        <f ca="1">IFERROR(VLOOKUP(B246,'[2]2017省级重点项目'!$B$3:$O$206,9,0),"")</f>
        <v/>
      </c>
      <c r="AZ246" s="14" t="str">
        <f ca="1">IFERROR(VLOOKUP(B246,'[2]2017省级重点项目'!$B$3:$O$206,10,0),"")</f>
        <v/>
      </c>
    </row>
    <row r="247" s="1" customFormat="1" ht="67" customHeight="1" spans="1:52">
      <c r="A247" s="11">
        <f>IF(AJ247="","",COUNTA($AJ$7:AJ247))</f>
        <v>236</v>
      </c>
      <c r="B247" s="12" t="s">
        <v>1875</v>
      </c>
      <c r="C247" s="12" t="s">
        <v>77</v>
      </c>
      <c r="D247" s="12" t="s">
        <v>61</v>
      </c>
      <c r="E247" s="12" t="s">
        <v>61</v>
      </c>
      <c r="F247" s="12" t="s">
        <v>78</v>
      </c>
      <c r="G247" s="13" t="s">
        <v>1628</v>
      </c>
      <c r="H247" s="12" t="s">
        <v>600</v>
      </c>
      <c r="I247" s="12" t="s">
        <v>1131</v>
      </c>
      <c r="J247" s="12" t="s">
        <v>1876</v>
      </c>
      <c r="K247" s="13" t="s">
        <v>133</v>
      </c>
      <c r="L247" s="21">
        <v>48000</v>
      </c>
      <c r="M247" s="13">
        <v>0</v>
      </c>
      <c r="N247" s="13">
        <v>48000</v>
      </c>
      <c r="O247" s="13">
        <v>0</v>
      </c>
      <c r="P247" s="13">
        <v>0</v>
      </c>
      <c r="Q247" s="13">
        <v>0</v>
      </c>
      <c r="R247" s="13">
        <v>0</v>
      </c>
      <c r="S247" s="13" t="s">
        <v>35</v>
      </c>
      <c r="T247" s="13" t="s">
        <v>35</v>
      </c>
      <c r="U247" s="21">
        <v>28000</v>
      </c>
      <c r="V247" s="12" t="s">
        <v>1877</v>
      </c>
      <c r="W247" s="21">
        <v>10000</v>
      </c>
      <c r="X247" s="12" t="s">
        <v>1164</v>
      </c>
      <c r="Y247" s="30"/>
      <c r="Z247" s="30"/>
      <c r="AA247" s="12">
        <v>25.75</v>
      </c>
      <c r="AB247" s="12">
        <v>25.75</v>
      </c>
      <c r="AC247" s="12">
        <v>0</v>
      </c>
      <c r="AD247" s="12">
        <v>0</v>
      </c>
      <c r="AE247" s="12">
        <v>0</v>
      </c>
      <c r="AF247" s="12">
        <v>0</v>
      </c>
      <c r="AG247" s="22" t="s">
        <v>1878</v>
      </c>
      <c r="AH247" s="12" t="s">
        <v>1879</v>
      </c>
      <c r="AI247" s="12" t="s">
        <v>1880</v>
      </c>
      <c r="AJ247" s="46" t="s">
        <v>600</v>
      </c>
      <c r="AK247" s="13" t="s">
        <v>601</v>
      </c>
      <c r="AL247" s="24" t="s">
        <v>1874</v>
      </c>
      <c r="AM247" s="13" t="s">
        <v>57</v>
      </c>
      <c r="AN247" s="13"/>
      <c r="AO247" s="12" t="s">
        <v>1639</v>
      </c>
      <c r="AP247" s="12"/>
      <c r="AQ247" s="12"/>
      <c r="AR247" s="12"/>
      <c r="AS247" s="12"/>
      <c r="AT247" s="14" t="str">
        <f ca="1">IFERROR(VLOOKUP(B247,'[2]2017省级重点项目'!$B$3:$O$206,6,0),"")</f>
        <v/>
      </c>
      <c r="AU247" s="14" t="str">
        <f ca="1" t="shared" si="17"/>
        <v/>
      </c>
      <c r="AV247" s="14" t="str">
        <f ca="1">IFERROR(VLOOKUP(B247,'[2]2017省级重点项目'!$B$3:$O$206,7,0),"")</f>
        <v/>
      </c>
      <c r="AW247" s="14" t="str">
        <f ca="1" t="shared" si="18"/>
        <v/>
      </c>
      <c r="AX247" s="14" t="str">
        <f ca="1">IFERROR(VLOOKUP(B247,'[2]2017省级重点项目'!$B$3:$O$206,12,0),"")</f>
        <v/>
      </c>
      <c r="AY247" s="14" t="str">
        <f ca="1">IFERROR(VLOOKUP(B247,'[2]2017省级重点项目'!$B$3:$O$206,9,0),"")</f>
        <v/>
      </c>
      <c r="AZ247" s="14" t="str">
        <f ca="1">IFERROR(VLOOKUP(B247,'[2]2017省级重点项目'!$B$3:$O$206,10,0),"")</f>
        <v/>
      </c>
    </row>
    <row r="248" s="1" customFormat="1" ht="63" customHeight="1" spans="1:52">
      <c r="A248" s="11">
        <f>IF(AJ248="","",COUNTA($AJ$7:AJ248))</f>
        <v>237</v>
      </c>
      <c r="B248" s="12" t="s">
        <v>1881</v>
      </c>
      <c r="C248" s="12" t="s">
        <v>77</v>
      </c>
      <c r="D248" s="12" t="s">
        <v>61</v>
      </c>
      <c r="E248" s="12" t="s">
        <v>78</v>
      </c>
      <c r="F248" s="12" t="s">
        <v>78</v>
      </c>
      <c r="G248" s="13" t="s">
        <v>1628</v>
      </c>
      <c r="H248" s="12" t="s">
        <v>600</v>
      </c>
      <c r="I248" s="12" t="s">
        <v>1131</v>
      </c>
      <c r="J248" s="12" t="s">
        <v>1882</v>
      </c>
      <c r="K248" s="13" t="s">
        <v>322</v>
      </c>
      <c r="L248" s="21">
        <v>310000</v>
      </c>
      <c r="M248" s="13">
        <v>0</v>
      </c>
      <c r="N248" s="13">
        <v>310000</v>
      </c>
      <c r="O248" s="13">
        <v>0</v>
      </c>
      <c r="P248" s="13">
        <v>0</v>
      </c>
      <c r="Q248" s="13">
        <v>0</v>
      </c>
      <c r="R248" s="13">
        <v>0</v>
      </c>
      <c r="S248" s="13" t="s">
        <v>35</v>
      </c>
      <c r="T248" s="13" t="s">
        <v>35</v>
      </c>
      <c r="U248" s="21">
        <v>130000</v>
      </c>
      <c r="V248" s="12" t="s">
        <v>596</v>
      </c>
      <c r="W248" s="21">
        <v>70000</v>
      </c>
      <c r="X248" s="12" t="s">
        <v>596</v>
      </c>
      <c r="Y248" s="30"/>
      <c r="Z248" s="30"/>
      <c r="AA248" s="12">
        <v>94</v>
      </c>
      <c r="AB248" s="12">
        <v>41</v>
      </c>
      <c r="AC248" s="12">
        <v>0</v>
      </c>
      <c r="AD248" s="12">
        <v>0</v>
      </c>
      <c r="AE248" s="12">
        <v>0</v>
      </c>
      <c r="AF248" s="12">
        <v>0</v>
      </c>
      <c r="AG248" s="22" t="s">
        <v>1878</v>
      </c>
      <c r="AH248" s="12" t="s">
        <v>1879</v>
      </c>
      <c r="AI248" s="12" t="s">
        <v>1880</v>
      </c>
      <c r="AJ248" s="46" t="s">
        <v>600</v>
      </c>
      <c r="AK248" s="13" t="s">
        <v>601</v>
      </c>
      <c r="AL248" s="24" t="s">
        <v>1874</v>
      </c>
      <c r="AM248" s="13" t="s">
        <v>57</v>
      </c>
      <c r="AN248" s="13"/>
      <c r="AO248" s="12" t="s">
        <v>1639</v>
      </c>
      <c r="AP248" s="12" t="s">
        <v>78</v>
      </c>
      <c r="AQ248" s="12"/>
      <c r="AR248" s="12"/>
      <c r="AS248" s="12"/>
      <c r="AT248" s="14" t="str">
        <f ca="1">IFERROR(VLOOKUP(B248,'[2]2017省级重点项目'!$B$3:$O$206,6,0),"")</f>
        <v/>
      </c>
      <c r="AU248" s="14" t="str">
        <f ca="1" t="shared" si="17"/>
        <v/>
      </c>
      <c r="AV248" s="14" t="str">
        <f ca="1">IFERROR(VLOOKUP(B248,'[2]2017省级重点项目'!$B$3:$O$206,7,0),"")</f>
        <v/>
      </c>
      <c r="AW248" s="14" t="str">
        <f ca="1" t="shared" si="18"/>
        <v/>
      </c>
      <c r="AX248" s="14" t="str">
        <f ca="1">IFERROR(VLOOKUP(B248,'[2]2017省级重点项目'!$B$3:$O$206,12,0),"")</f>
        <v/>
      </c>
      <c r="AY248" s="14" t="str">
        <f ca="1">IFERROR(VLOOKUP(B248,'[2]2017省级重点项目'!$B$3:$O$206,9,0),"")</f>
        <v/>
      </c>
      <c r="AZ248" s="14" t="str">
        <f ca="1">IFERROR(VLOOKUP(B248,'[2]2017省级重点项目'!$B$3:$O$206,10,0),"")</f>
        <v/>
      </c>
    </row>
    <row r="249" s="1" customFormat="1" ht="66" customHeight="1" spans="1:52">
      <c r="A249" s="11">
        <f>IF(AJ249="","",COUNTA($AJ$7:AJ249))</f>
        <v>238</v>
      </c>
      <c r="B249" s="12" t="s">
        <v>1883</v>
      </c>
      <c r="C249" s="12" t="s">
        <v>61</v>
      </c>
      <c r="D249" s="12" t="s">
        <v>61</v>
      </c>
      <c r="E249" s="12" t="s">
        <v>61</v>
      </c>
      <c r="F249" s="12" t="s">
        <v>61</v>
      </c>
      <c r="G249" s="13" t="s">
        <v>1628</v>
      </c>
      <c r="H249" s="12" t="s">
        <v>590</v>
      </c>
      <c r="I249" s="12" t="s">
        <v>1042</v>
      </c>
      <c r="J249" s="12" t="s">
        <v>1884</v>
      </c>
      <c r="K249" s="13" t="s">
        <v>257</v>
      </c>
      <c r="L249" s="21">
        <v>367591</v>
      </c>
      <c r="M249" s="13">
        <v>0</v>
      </c>
      <c r="N249" s="13" t="s">
        <v>1885</v>
      </c>
      <c r="O249" s="13">
        <v>0</v>
      </c>
      <c r="P249" s="13">
        <v>0</v>
      </c>
      <c r="Q249" s="13">
        <v>0</v>
      </c>
      <c r="R249" s="13">
        <v>0</v>
      </c>
      <c r="S249" s="13" t="s">
        <v>1886</v>
      </c>
      <c r="T249" s="13" t="s">
        <v>35</v>
      </c>
      <c r="U249" s="21">
        <v>23200</v>
      </c>
      <c r="V249" s="12" t="s">
        <v>1887</v>
      </c>
      <c r="W249" s="21">
        <v>205000</v>
      </c>
      <c r="X249" s="12" t="s">
        <v>596</v>
      </c>
      <c r="Y249" s="30"/>
      <c r="Z249" s="30"/>
      <c r="AA249" s="12">
        <v>76.66</v>
      </c>
      <c r="AB249" s="12">
        <v>76.66</v>
      </c>
      <c r="AC249" s="12">
        <v>0</v>
      </c>
      <c r="AD249" s="12">
        <v>0</v>
      </c>
      <c r="AE249" s="12">
        <v>0</v>
      </c>
      <c r="AF249" s="12">
        <v>0</v>
      </c>
      <c r="AG249" s="22" t="s">
        <v>1888</v>
      </c>
      <c r="AH249" s="12" t="s">
        <v>1889</v>
      </c>
      <c r="AI249" s="12" t="s">
        <v>1890</v>
      </c>
      <c r="AJ249" s="46" t="s">
        <v>600</v>
      </c>
      <c r="AK249" s="13" t="s">
        <v>601</v>
      </c>
      <c r="AL249" s="24" t="s">
        <v>1874</v>
      </c>
      <c r="AM249" s="13" t="s">
        <v>57</v>
      </c>
      <c r="AN249" s="13"/>
      <c r="AO249" s="12" t="s">
        <v>1639</v>
      </c>
      <c r="AP249" s="12" t="s">
        <v>78</v>
      </c>
      <c r="AQ249" s="12"/>
      <c r="AR249" s="12"/>
      <c r="AS249" s="12"/>
      <c r="AT249" s="14" t="str">
        <f ca="1">IFERROR(VLOOKUP(B249,'[2]2017省级重点项目'!$B$3:$O$206,6,0),"")</f>
        <v/>
      </c>
      <c r="AU249" s="14" t="str">
        <f ca="1" t="shared" si="17"/>
        <v/>
      </c>
      <c r="AV249" s="14" t="str">
        <f ca="1">IFERROR(VLOOKUP(B249,'[2]2017省级重点项目'!$B$3:$O$206,7,0),"")</f>
        <v/>
      </c>
      <c r="AW249" s="14" t="str">
        <f ca="1" t="shared" si="18"/>
        <v/>
      </c>
      <c r="AX249" s="14" t="str">
        <f ca="1">IFERROR(VLOOKUP(B249,'[2]2017省级重点项目'!$B$3:$O$206,12,0),"")</f>
        <v/>
      </c>
      <c r="AY249" s="14" t="str">
        <f ca="1">IFERROR(VLOOKUP(B249,'[2]2017省级重点项目'!$B$3:$O$206,9,0),"")</f>
        <v/>
      </c>
      <c r="AZ249" s="14" t="str">
        <f ca="1">IFERROR(VLOOKUP(B249,'[2]2017省级重点项目'!$B$3:$O$206,10,0),"")</f>
        <v/>
      </c>
    </row>
    <row r="250" s="1" customFormat="1" ht="66" customHeight="1" spans="1:52">
      <c r="A250" s="11">
        <f>IF(AJ250="","",COUNTA($AJ$7:AJ250))</f>
        <v>239</v>
      </c>
      <c r="B250" s="12" t="s">
        <v>1891</v>
      </c>
      <c r="C250" s="12" t="s">
        <v>77</v>
      </c>
      <c r="D250" s="12" t="s">
        <v>61</v>
      </c>
      <c r="E250" s="12" t="s">
        <v>61</v>
      </c>
      <c r="F250" s="12" t="s">
        <v>61</v>
      </c>
      <c r="G250" s="13" t="s">
        <v>1628</v>
      </c>
      <c r="H250" s="12" t="s">
        <v>600</v>
      </c>
      <c r="I250" s="12" t="s">
        <v>1892</v>
      </c>
      <c r="J250" s="12" t="s">
        <v>1893</v>
      </c>
      <c r="K250" s="13" t="s">
        <v>133</v>
      </c>
      <c r="L250" s="21">
        <v>70000</v>
      </c>
      <c r="M250" s="13">
        <v>0</v>
      </c>
      <c r="N250" s="13" t="s">
        <v>1894</v>
      </c>
      <c r="O250" s="13">
        <v>0</v>
      </c>
      <c r="P250" s="13">
        <v>0</v>
      </c>
      <c r="Q250" s="13">
        <v>0</v>
      </c>
      <c r="R250" s="13">
        <v>0</v>
      </c>
      <c r="S250" s="13" t="s">
        <v>66</v>
      </c>
      <c r="T250" s="13" t="s">
        <v>35</v>
      </c>
      <c r="U250" s="21">
        <v>45000</v>
      </c>
      <c r="V250" s="12" t="s">
        <v>596</v>
      </c>
      <c r="W250" s="21">
        <v>25000</v>
      </c>
      <c r="X250" s="12" t="s">
        <v>596</v>
      </c>
      <c r="Y250" s="30"/>
      <c r="Z250" s="30"/>
      <c r="AA250" s="12">
        <v>32.78</v>
      </c>
      <c r="AB250" s="12">
        <v>32.78</v>
      </c>
      <c r="AC250" s="12">
        <v>0</v>
      </c>
      <c r="AD250" s="12">
        <v>0</v>
      </c>
      <c r="AE250" s="12">
        <v>0</v>
      </c>
      <c r="AF250" s="12">
        <v>0</v>
      </c>
      <c r="AG250" s="22" t="s">
        <v>1895</v>
      </c>
      <c r="AH250" s="12"/>
      <c r="AI250" s="12" t="s">
        <v>1896</v>
      </c>
      <c r="AJ250" s="46" t="s">
        <v>600</v>
      </c>
      <c r="AK250" s="13" t="s">
        <v>601</v>
      </c>
      <c r="AL250" s="24" t="s">
        <v>1874</v>
      </c>
      <c r="AM250" s="13" t="s">
        <v>57</v>
      </c>
      <c r="AN250" s="13"/>
      <c r="AO250" s="12" t="s">
        <v>1639</v>
      </c>
      <c r="AP250" s="12"/>
      <c r="AQ250" s="12"/>
      <c r="AR250" s="12"/>
      <c r="AS250" s="12"/>
      <c r="AT250" s="14" t="str">
        <f ca="1">IFERROR(VLOOKUP(B250,'[2]2017省级重点项目'!$B$3:$O$206,6,0),"")</f>
        <v/>
      </c>
      <c r="AU250" s="14" t="str">
        <f ca="1" t="shared" si="17"/>
        <v/>
      </c>
      <c r="AV250" s="14" t="str">
        <f ca="1">IFERROR(VLOOKUP(B250,'[2]2017省级重点项目'!$B$3:$O$206,7,0),"")</f>
        <v/>
      </c>
      <c r="AW250" s="14" t="str">
        <f ca="1" t="shared" si="18"/>
        <v/>
      </c>
      <c r="AX250" s="14" t="str">
        <f ca="1">IFERROR(VLOOKUP(B250,'[2]2017省级重点项目'!$B$3:$O$206,12,0),"")</f>
        <v/>
      </c>
      <c r="AY250" s="14" t="str">
        <f ca="1">IFERROR(VLOOKUP(B250,'[2]2017省级重点项目'!$B$3:$O$206,9,0),"")</f>
        <v/>
      </c>
      <c r="AZ250" s="14" t="str">
        <f ca="1">IFERROR(VLOOKUP(B250,'[2]2017省级重点项目'!$B$3:$O$206,10,0),"")</f>
        <v/>
      </c>
    </row>
    <row r="251" s="1" customFormat="1" ht="78" customHeight="1" spans="1:52">
      <c r="A251" s="11">
        <f>IF(AJ251="","",COUNTA($AJ$7:AJ251))</f>
        <v>240</v>
      </c>
      <c r="B251" s="12" t="s">
        <v>1897</v>
      </c>
      <c r="C251" s="12" t="s">
        <v>61</v>
      </c>
      <c r="D251" s="12" t="s">
        <v>61</v>
      </c>
      <c r="E251" s="12" t="s">
        <v>61</v>
      </c>
      <c r="F251" s="12" t="s">
        <v>61</v>
      </c>
      <c r="G251" s="13" t="s">
        <v>1628</v>
      </c>
      <c r="H251" s="12" t="s">
        <v>590</v>
      </c>
      <c r="I251" s="12" t="s">
        <v>1042</v>
      </c>
      <c r="J251" s="12" t="s">
        <v>1898</v>
      </c>
      <c r="K251" s="13" t="s">
        <v>65</v>
      </c>
      <c r="L251" s="21">
        <v>720000</v>
      </c>
      <c r="M251" s="13">
        <v>0</v>
      </c>
      <c r="N251" s="13">
        <v>720000</v>
      </c>
      <c r="O251" s="13" t="s">
        <v>612</v>
      </c>
      <c r="P251" s="13" t="s">
        <v>612</v>
      </c>
      <c r="Q251" s="13" t="s">
        <v>612</v>
      </c>
      <c r="R251" s="13" t="s">
        <v>300</v>
      </c>
      <c r="S251" s="13" t="s">
        <v>1848</v>
      </c>
      <c r="T251" s="13" t="s">
        <v>35</v>
      </c>
      <c r="U251" s="21">
        <v>50000</v>
      </c>
      <c r="V251" s="12" t="s">
        <v>596</v>
      </c>
      <c r="W251" s="21">
        <v>174200</v>
      </c>
      <c r="X251" s="12" t="s">
        <v>596</v>
      </c>
      <c r="Y251" s="30"/>
      <c r="Z251" s="30"/>
      <c r="AA251" s="12">
        <v>125</v>
      </c>
      <c r="AB251" s="12">
        <v>125</v>
      </c>
      <c r="AC251" s="12" t="s">
        <v>104</v>
      </c>
      <c r="AD251" s="12">
        <v>0</v>
      </c>
      <c r="AE251" s="12">
        <v>0</v>
      </c>
      <c r="AF251" s="12">
        <v>0</v>
      </c>
      <c r="AG251" s="22" t="s">
        <v>1899</v>
      </c>
      <c r="AH251" s="12" t="s">
        <v>1900</v>
      </c>
      <c r="AI251" s="12" t="s">
        <v>1901</v>
      </c>
      <c r="AJ251" s="46" t="s">
        <v>600</v>
      </c>
      <c r="AK251" s="13" t="s">
        <v>601</v>
      </c>
      <c r="AL251" s="24" t="s">
        <v>1874</v>
      </c>
      <c r="AM251" s="13" t="s">
        <v>57</v>
      </c>
      <c r="AN251" s="13"/>
      <c r="AO251" s="12" t="s">
        <v>1639</v>
      </c>
      <c r="AP251" s="12" t="s">
        <v>78</v>
      </c>
      <c r="AQ251" s="12"/>
      <c r="AR251" s="12"/>
      <c r="AS251" s="12"/>
      <c r="AT251" s="14" t="str">
        <f ca="1">IFERROR(VLOOKUP(B251,'[2]2017省级重点项目'!$B$3:$O$206,6,0),"")</f>
        <v/>
      </c>
      <c r="AU251" s="14" t="str">
        <f ca="1" t="shared" si="17"/>
        <v/>
      </c>
      <c r="AV251" s="14" t="str">
        <f ca="1">IFERROR(VLOOKUP(B251,'[2]2017省级重点项目'!$B$3:$O$206,7,0),"")</f>
        <v/>
      </c>
      <c r="AW251" s="14" t="str">
        <f ca="1" t="shared" si="18"/>
        <v/>
      </c>
      <c r="AX251" s="14" t="str">
        <f ca="1">IFERROR(VLOOKUP(B251,'[2]2017省级重点项目'!$B$3:$O$206,12,0),"")</f>
        <v/>
      </c>
      <c r="AY251" s="14" t="str">
        <f ca="1">IFERROR(VLOOKUP(B251,'[2]2017省级重点项目'!$B$3:$O$206,9,0),"")</f>
        <v/>
      </c>
      <c r="AZ251" s="14" t="str">
        <f ca="1">IFERROR(VLOOKUP(B251,'[2]2017省级重点项目'!$B$3:$O$206,10,0),"")</f>
        <v/>
      </c>
    </row>
    <row r="252" s="1" customFormat="1" ht="66" customHeight="1" spans="1:52">
      <c r="A252" s="11">
        <f>IF(AJ252="","",COUNTA($AJ$7:AJ252))</f>
        <v>241</v>
      </c>
      <c r="B252" s="12" t="s">
        <v>1902</v>
      </c>
      <c r="C252" s="12" t="s">
        <v>61</v>
      </c>
      <c r="D252" s="12" t="s">
        <v>61</v>
      </c>
      <c r="E252" s="12" t="s">
        <v>61</v>
      </c>
      <c r="F252" s="12" t="s">
        <v>78</v>
      </c>
      <c r="G252" s="13" t="s">
        <v>1628</v>
      </c>
      <c r="H252" s="12" t="s">
        <v>600</v>
      </c>
      <c r="I252" s="12" t="s">
        <v>1903</v>
      </c>
      <c r="J252" s="12" t="s">
        <v>1904</v>
      </c>
      <c r="K252" s="13" t="s">
        <v>65</v>
      </c>
      <c r="L252" s="21">
        <v>75000</v>
      </c>
      <c r="M252" s="13">
        <v>0</v>
      </c>
      <c r="N252" s="13">
        <v>75000</v>
      </c>
      <c r="O252" s="13">
        <v>0</v>
      </c>
      <c r="P252" s="13">
        <v>0</v>
      </c>
      <c r="Q252" s="13">
        <v>0</v>
      </c>
      <c r="R252" s="13">
        <v>0</v>
      </c>
      <c r="S252" s="13" t="s">
        <v>1401</v>
      </c>
      <c r="T252" s="13" t="s">
        <v>35</v>
      </c>
      <c r="U252" s="21">
        <v>0</v>
      </c>
      <c r="V252" s="12" t="s">
        <v>1905</v>
      </c>
      <c r="W252" s="21">
        <v>50000</v>
      </c>
      <c r="X252" s="12" t="s">
        <v>596</v>
      </c>
      <c r="Y252" s="30"/>
      <c r="Z252" s="30"/>
      <c r="AA252" s="12">
        <v>105.5</v>
      </c>
      <c r="AB252" s="12">
        <v>106</v>
      </c>
      <c r="AC252" s="12">
        <v>0</v>
      </c>
      <c r="AD252" s="12">
        <v>0</v>
      </c>
      <c r="AE252" s="12">
        <v>0</v>
      </c>
      <c r="AF252" s="12">
        <v>0</v>
      </c>
      <c r="AG252" s="22" t="s">
        <v>1906</v>
      </c>
      <c r="AH252" s="12" t="s">
        <v>1907</v>
      </c>
      <c r="AI252" s="12" t="s">
        <v>1908</v>
      </c>
      <c r="AJ252" s="46" t="s">
        <v>600</v>
      </c>
      <c r="AK252" s="13" t="s">
        <v>601</v>
      </c>
      <c r="AL252" s="24" t="s">
        <v>1874</v>
      </c>
      <c r="AM252" s="13" t="s">
        <v>57</v>
      </c>
      <c r="AN252" s="13"/>
      <c r="AO252" s="12" t="s">
        <v>1639</v>
      </c>
      <c r="AP252" s="12" t="s">
        <v>78</v>
      </c>
      <c r="AQ252" s="12"/>
      <c r="AR252" s="12"/>
      <c r="AS252" s="12"/>
      <c r="AT252" s="14" t="str">
        <f ca="1">IFERROR(VLOOKUP(B252,'[2]2017省级重点项目'!$B$3:$O$206,6,0),"")</f>
        <v/>
      </c>
      <c r="AU252" s="14" t="str">
        <f ca="1" t="shared" si="17"/>
        <v/>
      </c>
      <c r="AV252" s="14" t="str">
        <f ca="1">IFERROR(VLOOKUP(B252,'[2]2017省级重点项目'!$B$3:$O$206,7,0),"")</f>
        <v/>
      </c>
      <c r="AW252" s="14" t="str">
        <f ca="1" t="shared" si="18"/>
        <v/>
      </c>
      <c r="AX252" s="14" t="str">
        <f ca="1">IFERROR(VLOOKUP(B252,'[2]2017省级重点项目'!$B$3:$O$206,12,0),"")</f>
        <v/>
      </c>
      <c r="AY252" s="14" t="str">
        <f ca="1">IFERROR(VLOOKUP(B252,'[2]2017省级重点项目'!$B$3:$O$206,9,0),"")</f>
        <v/>
      </c>
      <c r="AZ252" s="14" t="str">
        <f ca="1">IFERROR(VLOOKUP(B252,'[2]2017省级重点项目'!$B$3:$O$206,10,0),"")</f>
        <v/>
      </c>
    </row>
    <row r="253" s="1" customFormat="1" ht="71" customHeight="1" spans="1:52">
      <c r="A253" s="11">
        <f>IF(AJ253="","",COUNTA($AJ$7:AJ253))</f>
        <v>242</v>
      </c>
      <c r="B253" s="12" t="s">
        <v>1909</v>
      </c>
      <c r="C253" s="12" t="s">
        <v>61</v>
      </c>
      <c r="D253" s="12" t="s">
        <v>61</v>
      </c>
      <c r="E253" s="12" t="s">
        <v>61</v>
      </c>
      <c r="F253" s="12" t="s">
        <v>61</v>
      </c>
      <c r="G253" s="13" t="s">
        <v>1628</v>
      </c>
      <c r="H253" s="12" t="s">
        <v>600</v>
      </c>
      <c r="I253" s="12" t="s">
        <v>1910</v>
      </c>
      <c r="J253" s="12" t="s">
        <v>1911</v>
      </c>
      <c r="K253" s="13" t="s">
        <v>257</v>
      </c>
      <c r="L253" s="21">
        <v>196000</v>
      </c>
      <c r="M253" s="13">
        <v>0</v>
      </c>
      <c r="N253" s="13">
        <v>196000</v>
      </c>
      <c r="O253" s="13">
        <v>0</v>
      </c>
      <c r="P253" s="13">
        <v>0</v>
      </c>
      <c r="Q253" s="13">
        <v>0</v>
      </c>
      <c r="R253" s="13">
        <v>0</v>
      </c>
      <c r="S253" s="13" t="s">
        <v>1323</v>
      </c>
      <c r="T253" s="13" t="s">
        <v>35</v>
      </c>
      <c r="U253" s="21">
        <v>29076</v>
      </c>
      <c r="V253" s="12" t="s">
        <v>1912</v>
      </c>
      <c r="W253" s="21">
        <v>70000</v>
      </c>
      <c r="X253" s="12" t="s">
        <v>596</v>
      </c>
      <c r="Y253" s="30"/>
      <c r="Z253" s="30"/>
      <c r="AA253" s="12">
        <v>153.15</v>
      </c>
      <c r="AB253" s="12">
        <v>153.15</v>
      </c>
      <c r="AC253" s="12">
        <v>0</v>
      </c>
      <c r="AD253" s="12">
        <v>0</v>
      </c>
      <c r="AE253" s="12">
        <v>0</v>
      </c>
      <c r="AF253" s="12">
        <v>0</v>
      </c>
      <c r="AG253" s="22" t="s">
        <v>1913</v>
      </c>
      <c r="AH253" s="12" t="s">
        <v>1914</v>
      </c>
      <c r="AI253" s="12" t="s">
        <v>1915</v>
      </c>
      <c r="AJ253" s="46" t="s">
        <v>600</v>
      </c>
      <c r="AK253" s="13" t="s">
        <v>601</v>
      </c>
      <c r="AL253" s="24" t="s">
        <v>1874</v>
      </c>
      <c r="AM253" s="13" t="s">
        <v>57</v>
      </c>
      <c r="AN253" s="13"/>
      <c r="AO253" s="12" t="s">
        <v>1639</v>
      </c>
      <c r="AP253" s="12" t="s">
        <v>78</v>
      </c>
      <c r="AQ253" s="12"/>
      <c r="AR253" s="12"/>
      <c r="AS253" s="12"/>
      <c r="AT253" s="14" t="str">
        <f ca="1">IFERROR(VLOOKUP(B253,'[2]2017省级重点项目'!$B$3:$O$206,6,0),"")</f>
        <v/>
      </c>
      <c r="AU253" s="14" t="str">
        <f ca="1" t="shared" si="17"/>
        <v/>
      </c>
      <c r="AV253" s="14" t="str">
        <f ca="1">IFERROR(VLOOKUP(B253,'[2]2017省级重点项目'!$B$3:$O$206,7,0),"")</f>
        <v/>
      </c>
      <c r="AW253" s="14" t="str">
        <f ca="1" t="shared" si="18"/>
        <v/>
      </c>
      <c r="AX253" s="14" t="str">
        <f ca="1">IFERROR(VLOOKUP(B253,'[2]2017省级重点项目'!$B$3:$O$206,12,0),"")</f>
        <v/>
      </c>
      <c r="AY253" s="14" t="str">
        <f ca="1">IFERROR(VLOOKUP(B253,'[2]2017省级重点项目'!$B$3:$O$206,9,0),"")</f>
        <v/>
      </c>
      <c r="AZ253" s="14" t="str">
        <f ca="1">IFERROR(VLOOKUP(B253,'[2]2017省级重点项目'!$B$3:$O$206,10,0),"")</f>
        <v/>
      </c>
    </row>
    <row r="254" s="1" customFormat="1" ht="66" customHeight="1" spans="1:52">
      <c r="A254" s="11">
        <f>IF(AJ254="","",COUNTA($AJ$7:AJ254))</f>
        <v>243</v>
      </c>
      <c r="B254" s="12" t="s">
        <v>1916</v>
      </c>
      <c r="C254" s="12" t="s">
        <v>1917</v>
      </c>
      <c r="D254" s="12" t="s">
        <v>61</v>
      </c>
      <c r="E254" s="12" t="s">
        <v>61</v>
      </c>
      <c r="F254" s="12" t="s">
        <v>61</v>
      </c>
      <c r="G254" s="13" t="s">
        <v>1628</v>
      </c>
      <c r="H254" s="12" t="s">
        <v>600</v>
      </c>
      <c r="I254" s="12" t="s">
        <v>1042</v>
      </c>
      <c r="J254" s="12" t="s">
        <v>1918</v>
      </c>
      <c r="K254" s="13" t="s">
        <v>65</v>
      </c>
      <c r="L254" s="21">
        <v>100000</v>
      </c>
      <c r="M254" s="13">
        <v>0</v>
      </c>
      <c r="N254" s="13">
        <v>100000</v>
      </c>
      <c r="O254" s="13">
        <v>0</v>
      </c>
      <c r="P254" s="13">
        <v>0</v>
      </c>
      <c r="Q254" s="13">
        <v>0</v>
      </c>
      <c r="R254" s="13">
        <v>0</v>
      </c>
      <c r="S254" s="13" t="s">
        <v>1919</v>
      </c>
      <c r="T254" s="13" t="s">
        <v>35</v>
      </c>
      <c r="U254" s="21">
        <v>0</v>
      </c>
      <c r="V254" s="12" t="s">
        <v>1912</v>
      </c>
      <c r="W254" s="21">
        <v>32210</v>
      </c>
      <c r="X254" s="12" t="s">
        <v>596</v>
      </c>
      <c r="Y254" s="30"/>
      <c r="Z254" s="30"/>
      <c r="AA254" s="12">
        <v>79</v>
      </c>
      <c r="AB254" s="12">
        <v>0</v>
      </c>
      <c r="AC254" s="12">
        <v>0</v>
      </c>
      <c r="AD254" s="12">
        <v>0</v>
      </c>
      <c r="AE254" s="12"/>
      <c r="AF254" s="12"/>
      <c r="AG254" s="22" t="s">
        <v>1920</v>
      </c>
      <c r="AH254" s="12" t="s">
        <v>1921</v>
      </c>
      <c r="AI254" s="12" t="s">
        <v>1922</v>
      </c>
      <c r="AJ254" s="46" t="s">
        <v>600</v>
      </c>
      <c r="AK254" s="13" t="s">
        <v>601</v>
      </c>
      <c r="AL254" s="24" t="s">
        <v>1874</v>
      </c>
      <c r="AM254" s="13" t="s">
        <v>57</v>
      </c>
      <c r="AN254" s="13"/>
      <c r="AO254" s="12" t="s">
        <v>1639</v>
      </c>
      <c r="AP254" s="12" t="s">
        <v>78</v>
      </c>
      <c r="AQ254" s="12"/>
      <c r="AR254" s="12"/>
      <c r="AS254" s="12"/>
      <c r="AT254" s="14" t="str">
        <f ca="1">IFERROR(VLOOKUP(B254,'[2]2017省级重点项目'!$B$3:$O$206,6,0),"")</f>
        <v/>
      </c>
      <c r="AU254" s="14" t="str">
        <f ca="1" t="shared" si="17"/>
        <v/>
      </c>
      <c r="AV254" s="14" t="str">
        <f ca="1">IFERROR(VLOOKUP(B254,'[2]2017省级重点项目'!$B$3:$O$206,7,0),"")</f>
        <v/>
      </c>
      <c r="AW254" s="14" t="str">
        <f ca="1" t="shared" si="18"/>
        <v/>
      </c>
      <c r="AX254" s="14" t="str">
        <f ca="1">IFERROR(VLOOKUP(B254,'[2]2017省级重点项目'!$B$3:$O$206,12,0),"")</f>
        <v/>
      </c>
      <c r="AY254" s="14" t="str">
        <f ca="1">IFERROR(VLOOKUP(B254,'[2]2017省级重点项目'!$B$3:$O$206,9,0),"")</f>
        <v/>
      </c>
      <c r="AZ254" s="14" t="str">
        <f ca="1">IFERROR(VLOOKUP(B254,'[2]2017省级重点项目'!$B$3:$O$206,10,0),"")</f>
        <v/>
      </c>
    </row>
    <row r="255" s="1" customFormat="1" ht="66" customHeight="1" spans="1:52">
      <c r="A255" s="11">
        <f>IF(AJ255="","",COUNTA($AJ$7:AJ255))</f>
        <v>244</v>
      </c>
      <c r="B255" s="12" t="s">
        <v>1923</v>
      </c>
      <c r="C255" s="12" t="s">
        <v>60</v>
      </c>
      <c r="D255" s="12" t="s">
        <v>61</v>
      </c>
      <c r="E255" s="12" t="s">
        <v>61</v>
      </c>
      <c r="F255" s="12" t="s">
        <v>78</v>
      </c>
      <c r="G255" s="13" t="s">
        <v>1628</v>
      </c>
      <c r="H255" s="12" t="s">
        <v>600</v>
      </c>
      <c r="I255" s="12" t="s">
        <v>1924</v>
      </c>
      <c r="J255" s="12" t="s">
        <v>1925</v>
      </c>
      <c r="K255" s="13" t="s">
        <v>297</v>
      </c>
      <c r="L255" s="21">
        <v>23622</v>
      </c>
      <c r="M255" s="13"/>
      <c r="N255" s="13" t="s">
        <v>1926</v>
      </c>
      <c r="O255" s="13" t="s">
        <v>1681</v>
      </c>
      <c r="P255" s="13" t="s">
        <v>1681</v>
      </c>
      <c r="Q255" s="13" t="s">
        <v>1681</v>
      </c>
      <c r="R255" s="13" t="s">
        <v>1681</v>
      </c>
      <c r="S255" s="13" t="s">
        <v>1801</v>
      </c>
      <c r="T255" s="13" t="s">
        <v>302</v>
      </c>
      <c r="U255" s="21">
        <v>9000</v>
      </c>
      <c r="V255" s="12" t="s">
        <v>596</v>
      </c>
      <c r="W255" s="21">
        <v>13600</v>
      </c>
      <c r="X255" s="12" t="s">
        <v>596</v>
      </c>
      <c r="Y255" s="30"/>
      <c r="Z255" s="30"/>
      <c r="AA255" s="12">
        <v>11</v>
      </c>
      <c r="AB255" s="12">
        <v>11</v>
      </c>
      <c r="AC255" s="12"/>
      <c r="AD255" s="12"/>
      <c r="AE255" s="12"/>
      <c r="AF255" s="12"/>
      <c r="AG255" s="22" t="s">
        <v>1927</v>
      </c>
      <c r="AH255" s="12" t="s">
        <v>1928</v>
      </c>
      <c r="AI255" s="12" t="s">
        <v>1928</v>
      </c>
      <c r="AJ255" s="46" t="s">
        <v>600</v>
      </c>
      <c r="AK255" s="13" t="s">
        <v>601</v>
      </c>
      <c r="AL255" s="24" t="s">
        <v>1874</v>
      </c>
      <c r="AM255" s="13" t="s">
        <v>57</v>
      </c>
      <c r="AN255" s="13"/>
      <c r="AO255" s="12" t="s">
        <v>1639</v>
      </c>
      <c r="AP255" s="12"/>
      <c r="AQ255" s="12"/>
      <c r="AR255" s="12"/>
      <c r="AS255" s="12"/>
      <c r="AT255" s="14" t="str">
        <f ca="1">IFERROR(VLOOKUP(B255,'[2]2017省级重点项目'!$B$3:$O$206,6,0),"")</f>
        <v/>
      </c>
      <c r="AU255" s="14" t="str">
        <f ca="1" t="shared" si="17"/>
        <v/>
      </c>
      <c r="AV255" s="14" t="str">
        <f ca="1">IFERROR(VLOOKUP(B255,'[2]2017省级重点项目'!$B$3:$O$206,7,0),"")</f>
        <v/>
      </c>
      <c r="AW255" s="14" t="str">
        <f ca="1" t="shared" si="18"/>
        <v/>
      </c>
      <c r="AX255" s="14" t="str">
        <f ca="1">IFERROR(VLOOKUP(B255,'[2]2017省级重点项目'!$B$3:$O$206,12,0),"")</f>
        <v/>
      </c>
      <c r="AY255" s="14" t="str">
        <f ca="1">IFERROR(VLOOKUP(B255,'[2]2017省级重点项目'!$B$3:$O$206,9,0),"")</f>
        <v/>
      </c>
      <c r="AZ255" s="14" t="str">
        <f ca="1">IFERROR(VLOOKUP(B255,'[2]2017省级重点项目'!$B$3:$O$206,10,0),"")</f>
        <v/>
      </c>
    </row>
    <row r="256" s="1" customFormat="1" ht="84" spans="1:52">
      <c r="A256" s="11">
        <f>IF(AJ256="","",COUNTA($AJ$7:AJ256))</f>
        <v>245</v>
      </c>
      <c r="B256" s="12" t="s">
        <v>1929</v>
      </c>
      <c r="C256" s="12" t="s">
        <v>60</v>
      </c>
      <c r="D256" s="12" t="s">
        <v>61</v>
      </c>
      <c r="E256" s="12" t="s">
        <v>61</v>
      </c>
      <c r="F256" s="12" t="s">
        <v>61</v>
      </c>
      <c r="G256" s="13" t="s">
        <v>1628</v>
      </c>
      <c r="H256" s="12" t="s">
        <v>62</v>
      </c>
      <c r="I256" s="12" t="s">
        <v>1930</v>
      </c>
      <c r="J256" s="12" t="s">
        <v>1931</v>
      </c>
      <c r="K256" s="13" t="s">
        <v>122</v>
      </c>
      <c r="L256" s="21">
        <v>107000</v>
      </c>
      <c r="M256" s="13">
        <v>0</v>
      </c>
      <c r="N256" s="13">
        <v>107000</v>
      </c>
      <c r="O256" s="13">
        <v>0</v>
      </c>
      <c r="P256" s="13">
        <v>0</v>
      </c>
      <c r="Q256" s="13">
        <v>0</v>
      </c>
      <c r="R256" s="13">
        <v>0</v>
      </c>
      <c r="S256" s="13" t="s">
        <v>66</v>
      </c>
      <c r="T256" s="13" t="s">
        <v>61</v>
      </c>
      <c r="U256" s="21">
        <v>60000</v>
      </c>
      <c r="V256" s="12" t="s">
        <v>1932</v>
      </c>
      <c r="W256" s="21">
        <v>20000</v>
      </c>
      <c r="X256" s="12" t="s">
        <v>1933</v>
      </c>
      <c r="Y256" s="30"/>
      <c r="Z256" s="30"/>
      <c r="AA256" s="12">
        <v>25.57</v>
      </c>
      <c r="AB256" s="12">
        <v>0</v>
      </c>
      <c r="AC256" s="12">
        <v>0</v>
      </c>
      <c r="AD256" s="12">
        <v>0</v>
      </c>
      <c r="AE256" s="12">
        <v>0</v>
      </c>
      <c r="AF256" s="12">
        <v>0</v>
      </c>
      <c r="AG256" s="22" t="s">
        <v>1934</v>
      </c>
      <c r="AH256" s="12" t="s">
        <v>1935</v>
      </c>
      <c r="AI256" s="12" t="s">
        <v>1936</v>
      </c>
      <c r="AJ256" s="46" t="s">
        <v>62</v>
      </c>
      <c r="AK256" s="13" t="s">
        <v>73</v>
      </c>
      <c r="AL256" s="24" t="s">
        <v>746</v>
      </c>
      <c r="AM256" s="13" t="s">
        <v>57</v>
      </c>
      <c r="AN256" s="13"/>
      <c r="AO256" s="12" t="s">
        <v>1639</v>
      </c>
      <c r="AP256" s="12"/>
      <c r="AQ256" s="12"/>
      <c r="AR256" s="12"/>
      <c r="AS256" s="12"/>
      <c r="AT256" s="14" t="str">
        <f ca="1">IFERROR(VLOOKUP(B256,'[2]2017省级重点项目'!$B$3:$O$206,6,0),"")</f>
        <v/>
      </c>
      <c r="AU256" s="14" t="str">
        <f ca="1" t="shared" si="17"/>
        <v/>
      </c>
      <c r="AV256" s="14" t="str">
        <f ca="1">IFERROR(VLOOKUP(B256,'[2]2017省级重点项目'!$B$3:$O$206,7,0),"")</f>
        <v/>
      </c>
      <c r="AW256" s="14" t="str">
        <f ca="1" t="shared" si="18"/>
        <v/>
      </c>
      <c r="AX256" s="14" t="str">
        <f ca="1">IFERROR(VLOOKUP(B256,'[2]2017省级重点项目'!$B$3:$O$206,12,0),"")</f>
        <v/>
      </c>
      <c r="AY256" s="14" t="str">
        <f ca="1">IFERROR(VLOOKUP(B256,'[2]2017省级重点项目'!$B$3:$O$206,9,0),"")</f>
        <v/>
      </c>
      <c r="AZ256" s="14" t="str">
        <f ca="1">IFERROR(VLOOKUP(B256,'[2]2017省级重点项目'!$B$3:$O$206,10,0),"")</f>
        <v/>
      </c>
    </row>
    <row r="257" s="1" customFormat="1" ht="72" customHeight="1" spans="1:52">
      <c r="A257" s="11">
        <f>IF(AJ257="","",COUNTA($AJ$7:AJ257))</f>
        <v>246</v>
      </c>
      <c r="B257" s="12" t="s">
        <v>1937</v>
      </c>
      <c r="C257" s="12" t="s">
        <v>60</v>
      </c>
      <c r="D257" s="12" t="s">
        <v>61</v>
      </c>
      <c r="E257" s="12" t="s">
        <v>61</v>
      </c>
      <c r="F257" s="12" t="s">
        <v>61</v>
      </c>
      <c r="G257" s="13" t="s">
        <v>1628</v>
      </c>
      <c r="H257" s="12" t="s">
        <v>62</v>
      </c>
      <c r="I257" s="12" t="s">
        <v>1938</v>
      </c>
      <c r="J257" s="12" t="s">
        <v>1939</v>
      </c>
      <c r="K257" s="13" t="s">
        <v>122</v>
      </c>
      <c r="L257" s="21">
        <v>121000</v>
      </c>
      <c r="M257" s="13">
        <v>0</v>
      </c>
      <c r="N257" s="13">
        <v>121000</v>
      </c>
      <c r="O257" s="13">
        <v>0</v>
      </c>
      <c r="P257" s="13">
        <v>0</v>
      </c>
      <c r="Q257" s="13">
        <v>0</v>
      </c>
      <c r="R257" s="13">
        <v>0</v>
      </c>
      <c r="S257" s="13" t="s">
        <v>66</v>
      </c>
      <c r="T257" s="13" t="s">
        <v>61</v>
      </c>
      <c r="U257" s="21">
        <v>100000</v>
      </c>
      <c r="V257" s="12" t="s">
        <v>1940</v>
      </c>
      <c r="W257" s="21">
        <v>10000</v>
      </c>
      <c r="X257" s="12" t="s">
        <v>1940</v>
      </c>
      <c r="Y257" s="30"/>
      <c r="Z257" s="30"/>
      <c r="AA257" s="12">
        <v>42.5</v>
      </c>
      <c r="AB257" s="12">
        <v>0</v>
      </c>
      <c r="AC257" s="12">
        <v>0</v>
      </c>
      <c r="AD257" s="12">
        <v>0</v>
      </c>
      <c r="AE257" s="12">
        <v>0</v>
      </c>
      <c r="AF257" s="12">
        <v>0</v>
      </c>
      <c r="AG257" s="22" t="s">
        <v>1941</v>
      </c>
      <c r="AH257" s="12" t="s">
        <v>1942</v>
      </c>
      <c r="AI257" s="12" t="s">
        <v>1942</v>
      </c>
      <c r="AJ257" s="46" t="s">
        <v>62</v>
      </c>
      <c r="AK257" s="13" t="s">
        <v>73</v>
      </c>
      <c r="AL257" s="24" t="s">
        <v>746</v>
      </c>
      <c r="AM257" s="13" t="s">
        <v>57</v>
      </c>
      <c r="AN257" s="13"/>
      <c r="AO257" s="12" t="s">
        <v>1639</v>
      </c>
      <c r="AP257" s="12"/>
      <c r="AQ257" s="12"/>
      <c r="AR257" s="12"/>
      <c r="AS257" s="12"/>
      <c r="AT257" s="14" t="str">
        <f ca="1">IFERROR(VLOOKUP(B257,'[2]2017省级重点项目'!$B$3:$O$206,6,0),"")</f>
        <v/>
      </c>
      <c r="AU257" s="14" t="str">
        <f ca="1" t="shared" si="17"/>
        <v/>
      </c>
      <c r="AV257" s="14" t="str">
        <f ca="1">IFERROR(VLOOKUP(B257,'[2]2017省级重点项目'!$B$3:$O$206,7,0),"")</f>
        <v/>
      </c>
      <c r="AW257" s="14" t="str">
        <f ca="1" t="shared" si="18"/>
        <v/>
      </c>
      <c r="AX257" s="14" t="str">
        <f ca="1">IFERROR(VLOOKUP(B257,'[2]2017省级重点项目'!$B$3:$O$206,12,0),"")</f>
        <v/>
      </c>
      <c r="AY257" s="14" t="str">
        <f ca="1">IFERROR(VLOOKUP(B257,'[2]2017省级重点项目'!$B$3:$O$206,9,0),"")</f>
        <v/>
      </c>
      <c r="AZ257" s="14" t="str">
        <f ca="1">IFERROR(VLOOKUP(B257,'[2]2017省级重点项目'!$B$3:$O$206,10,0),"")</f>
        <v/>
      </c>
    </row>
    <row r="258" s="1" customFormat="1" ht="78.75" spans="1:52">
      <c r="A258" s="11">
        <f>IF(AJ258="","",COUNTA($AJ$7:AJ258))</f>
        <v>247</v>
      </c>
      <c r="B258" s="12" t="s">
        <v>1943</v>
      </c>
      <c r="C258" s="12" t="s">
        <v>60</v>
      </c>
      <c r="D258" s="12" t="s">
        <v>61</v>
      </c>
      <c r="E258" s="12" t="s">
        <v>61</v>
      </c>
      <c r="F258" s="12" t="s">
        <v>61</v>
      </c>
      <c r="G258" s="13" t="s">
        <v>1628</v>
      </c>
      <c r="H258" s="12" t="s">
        <v>62</v>
      </c>
      <c r="I258" s="12" t="s">
        <v>748</v>
      </c>
      <c r="J258" s="12" t="s">
        <v>1944</v>
      </c>
      <c r="K258" s="13" t="s">
        <v>65</v>
      </c>
      <c r="L258" s="21">
        <v>225121</v>
      </c>
      <c r="M258" s="13">
        <v>0</v>
      </c>
      <c r="N258" s="13">
        <v>225121</v>
      </c>
      <c r="O258" s="13">
        <v>0</v>
      </c>
      <c r="P258" s="13">
        <v>0</v>
      </c>
      <c r="Q258" s="13">
        <v>0</v>
      </c>
      <c r="R258" s="13">
        <v>0</v>
      </c>
      <c r="S258" s="13" t="s">
        <v>66</v>
      </c>
      <c r="T258" s="13" t="s">
        <v>61</v>
      </c>
      <c r="U258" s="21">
        <v>140000</v>
      </c>
      <c r="V258" s="12" t="s">
        <v>1870</v>
      </c>
      <c r="W258" s="21">
        <v>50000</v>
      </c>
      <c r="X258" s="12" t="s">
        <v>1870</v>
      </c>
      <c r="Y258" s="30"/>
      <c r="Z258" s="30"/>
      <c r="AA258" s="12">
        <v>50.5</v>
      </c>
      <c r="AB258" s="12">
        <v>0</v>
      </c>
      <c r="AC258" s="12">
        <v>0</v>
      </c>
      <c r="AD258" s="12">
        <v>0</v>
      </c>
      <c r="AE258" s="12">
        <v>0</v>
      </c>
      <c r="AF258" s="12">
        <v>0</v>
      </c>
      <c r="AG258" s="22" t="s">
        <v>1945</v>
      </c>
      <c r="AH258" s="12" t="s">
        <v>1946</v>
      </c>
      <c r="AI258" s="12" t="s">
        <v>1947</v>
      </c>
      <c r="AJ258" s="46" t="s">
        <v>62</v>
      </c>
      <c r="AK258" s="13" t="s">
        <v>73</v>
      </c>
      <c r="AL258" s="24" t="s">
        <v>746</v>
      </c>
      <c r="AM258" s="13" t="s">
        <v>57</v>
      </c>
      <c r="AN258" s="13"/>
      <c r="AO258" s="12" t="s">
        <v>1639</v>
      </c>
      <c r="AP258" s="12"/>
      <c r="AQ258" s="12"/>
      <c r="AR258" s="12"/>
      <c r="AS258" s="12"/>
      <c r="AT258" s="14" t="str">
        <f ca="1">IFERROR(VLOOKUP(B258,'[2]2017省级重点项目'!$B$3:$O$206,6,0),"")</f>
        <v/>
      </c>
      <c r="AU258" s="14" t="str">
        <f ca="1" t="shared" si="17"/>
        <v/>
      </c>
      <c r="AV258" s="14" t="str">
        <f ca="1">IFERROR(VLOOKUP(B258,'[2]2017省级重点项目'!$B$3:$O$206,7,0),"")</f>
        <v/>
      </c>
      <c r="AW258" s="14" t="str">
        <f ca="1" t="shared" si="18"/>
        <v/>
      </c>
      <c r="AX258" s="14" t="str">
        <f ca="1">IFERROR(VLOOKUP(B258,'[2]2017省级重点项目'!$B$3:$O$206,12,0),"")</f>
        <v/>
      </c>
      <c r="AY258" s="14" t="str">
        <f ca="1">IFERROR(VLOOKUP(B258,'[2]2017省级重点项目'!$B$3:$O$206,9,0),"")</f>
        <v/>
      </c>
      <c r="AZ258" s="14" t="str">
        <f ca="1">IFERROR(VLOOKUP(B258,'[2]2017省级重点项目'!$B$3:$O$206,10,0),"")</f>
        <v/>
      </c>
    </row>
    <row r="259" s="1" customFormat="1" ht="90" spans="1:52">
      <c r="A259" s="11">
        <f>IF(AJ259="","",COUNTA($AJ$7:AJ259))</f>
        <v>248</v>
      </c>
      <c r="B259" s="12" t="s">
        <v>1948</v>
      </c>
      <c r="C259" s="12" t="s">
        <v>60</v>
      </c>
      <c r="D259" s="12" t="s">
        <v>78</v>
      </c>
      <c r="E259" s="12" t="s">
        <v>78</v>
      </c>
      <c r="F259" s="12" t="s">
        <v>61</v>
      </c>
      <c r="G259" s="13" t="s">
        <v>1628</v>
      </c>
      <c r="H259" s="12" t="s">
        <v>62</v>
      </c>
      <c r="I259" s="12" t="s">
        <v>1161</v>
      </c>
      <c r="J259" s="12" t="s">
        <v>1949</v>
      </c>
      <c r="K259" s="13" t="s">
        <v>1251</v>
      </c>
      <c r="L259" s="21">
        <v>1237000</v>
      </c>
      <c r="M259" s="13">
        <v>0</v>
      </c>
      <c r="N259" s="13">
        <v>1237000</v>
      </c>
      <c r="O259" s="13">
        <v>0</v>
      </c>
      <c r="P259" s="13">
        <v>0</v>
      </c>
      <c r="Q259" s="13">
        <v>0</v>
      </c>
      <c r="R259" s="13">
        <v>0</v>
      </c>
      <c r="S259" s="13" t="s">
        <v>66</v>
      </c>
      <c r="T259" s="13" t="s">
        <v>61</v>
      </c>
      <c r="U259" s="21">
        <v>1000000</v>
      </c>
      <c r="V259" s="12" t="s">
        <v>1950</v>
      </c>
      <c r="W259" s="21">
        <v>70000</v>
      </c>
      <c r="X259" s="12" t="s">
        <v>1951</v>
      </c>
      <c r="Y259" s="30"/>
      <c r="Z259" s="30"/>
      <c r="AA259" s="12">
        <v>300</v>
      </c>
      <c r="AB259" s="12">
        <v>0</v>
      </c>
      <c r="AC259" s="12">
        <v>0</v>
      </c>
      <c r="AD259" s="12">
        <v>0</v>
      </c>
      <c r="AE259" s="12">
        <v>0</v>
      </c>
      <c r="AF259" s="12">
        <v>0</v>
      </c>
      <c r="AG259" s="22" t="s">
        <v>1952</v>
      </c>
      <c r="AH259" s="12" t="s">
        <v>1953</v>
      </c>
      <c r="AI259" s="12" t="s">
        <v>1954</v>
      </c>
      <c r="AJ259" s="46" t="s">
        <v>62</v>
      </c>
      <c r="AK259" s="13" t="s">
        <v>73</v>
      </c>
      <c r="AL259" s="24" t="s">
        <v>1704</v>
      </c>
      <c r="AM259" s="13" t="s">
        <v>57</v>
      </c>
      <c r="AN259" s="13"/>
      <c r="AO259" s="12" t="s">
        <v>1639</v>
      </c>
      <c r="AP259" s="12" t="s">
        <v>78</v>
      </c>
      <c r="AQ259" s="12"/>
      <c r="AR259" s="12"/>
      <c r="AS259" s="12"/>
      <c r="AT259" s="14" t="str">
        <f ca="1">IFERROR(VLOOKUP(B259,'[2]2017省级重点项目'!$B$3:$O$206,6,0),"")</f>
        <v/>
      </c>
      <c r="AU259" s="14" t="str">
        <f ca="1" t="shared" si="17"/>
        <v/>
      </c>
      <c r="AV259" s="14" t="str">
        <f ca="1">IFERROR(VLOOKUP(B259,'[2]2017省级重点项目'!$B$3:$O$206,7,0),"")</f>
        <v/>
      </c>
      <c r="AW259" s="14" t="str">
        <f ca="1" t="shared" si="18"/>
        <v/>
      </c>
      <c r="AX259" s="14" t="str">
        <f ca="1">IFERROR(VLOOKUP(B259,'[2]2017省级重点项目'!$B$3:$O$206,12,0),"")</f>
        <v/>
      </c>
      <c r="AY259" s="14" t="str">
        <f ca="1">IFERROR(VLOOKUP(B259,'[2]2017省级重点项目'!$B$3:$O$206,9,0),"")</f>
        <v/>
      </c>
      <c r="AZ259" s="14" t="str">
        <f ca="1">IFERROR(VLOOKUP(B259,'[2]2017省级重点项目'!$B$3:$O$206,10,0),"")</f>
        <v/>
      </c>
    </row>
    <row r="260" s="1" customFormat="1" ht="72" spans="1:52">
      <c r="A260" s="11">
        <f>IF(AJ260="","",COUNTA($AJ$7:AJ260))</f>
        <v>249</v>
      </c>
      <c r="B260" s="12" t="s">
        <v>1955</v>
      </c>
      <c r="C260" s="12" t="s">
        <v>60</v>
      </c>
      <c r="D260" s="12" t="s">
        <v>78</v>
      </c>
      <c r="E260" s="12" t="s">
        <v>78</v>
      </c>
      <c r="F260" s="12" t="s">
        <v>61</v>
      </c>
      <c r="G260" s="13" t="s">
        <v>1628</v>
      </c>
      <c r="H260" s="12" t="s">
        <v>62</v>
      </c>
      <c r="I260" s="12" t="s">
        <v>63</v>
      </c>
      <c r="J260" s="12" t="s">
        <v>1956</v>
      </c>
      <c r="K260" s="13" t="s">
        <v>191</v>
      </c>
      <c r="L260" s="21">
        <v>800000</v>
      </c>
      <c r="M260" s="13">
        <v>0</v>
      </c>
      <c r="N260" s="13">
        <v>800000</v>
      </c>
      <c r="O260" s="13">
        <v>0</v>
      </c>
      <c r="P260" s="13">
        <v>0</v>
      </c>
      <c r="Q260" s="13">
        <v>0</v>
      </c>
      <c r="R260" s="13">
        <v>0</v>
      </c>
      <c r="S260" s="13" t="s">
        <v>66</v>
      </c>
      <c r="T260" s="13" t="s">
        <v>61</v>
      </c>
      <c r="U260" s="21">
        <v>650000</v>
      </c>
      <c r="V260" s="12" t="s">
        <v>1957</v>
      </c>
      <c r="W260" s="21">
        <v>40000</v>
      </c>
      <c r="X260" s="12" t="s">
        <v>1958</v>
      </c>
      <c r="Y260" s="30"/>
      <c r="Z260" s="30"/>
      <c r="AA260" s="12">
        <v>1219</v>
      </c>
      <c r="AB260" s="12">
        <v>0</v>
      </c>
      <c r="AC260" s="12">
        <v>0</v>
      </c>
      <c r="AD260" s="12">
        <v>0</v>
      </c>
      <c r="AE260" s="12">
        <v>0</v>
      </c>
      <c r="AF260" s="12">
        <v>0</v>
      </c>
      <c r="AG260" s="22" t="s">
        <v>1959</v>
      </c>
      <c r="AH260" s="12" t="s">
        <v>1960</v>
      </c>
      <c r="AI260" s="12" t="s">
        <v>1960</v>
      </c>
      <c r="AJ260" s="46" t="s">
        <v>62</v>
      </c>
      <c r="AK260" s="13" t="s">
        <v>73</v>
      </c>
      <c r="AL260" s="24" t="s">
        <v>1704</v>
      </c>
      <c r="AM260" s="13" t="s">
        <v>57</v>
      </c>
      <c r="AN260" s="13"/>
      <c r="AO260" s="12" t="s">
        <v>1639</v>
      </c>
      <c r="AP260" s="12"/>
      <c r="AQ260" s="12" t="s">
        <v>78</v>
      </c>
      <c r="AR260" s="12"/>
      <c r="AS260" s="12"/>
      <c r="AT260" s="14">
        <f ca="1">IFERROR(VLOOKUP(B260,'[2]2017省级重点项目'!$B$3:$O$206,6,0),"")</f>
        <v>800000</v>
      </c>
      <c r="AU260" s="14">
        <f ca="1" t="shared" si="17"/>
        <v>0</v>
      </c>
      <c r="AV260" s="14">
        <f ca="1">IFERROR(VLOOKUP(B260,'[2]2017省级重点项目'!$B$3:$O$206,7,0),"")</f>
        <v>40000</v>
      </c>
      <c r="AW260" s="14">
        <f ca="1" t="shared" si="18"/>
        <v>0</v>
      </c>
      <c r="AX260" s="14" t="str">
        <f ca="1">IFERROR(VLOOKUP(B260,'[2]2017省级重点项目'!$B$3:$O$206,12,0),"")</f>
        <v>晋安区</v>
      </c>
      <c r="AY260" s="14" t="str">
        <f ca="1">IFERROR(VLOOKUP(B260,'[2]2017省级重点项目'!$B$3:$O$206,9,0),"")</f>
        <v>无</v>
      </c>
      <c r="AZ260" s="14" t="str">
        <f ca="1">IFERROR(VLOOKUP(B260,'[2]2017省级重点项目'!$B$3:$O$206,10,0),"")</f>
        <v>无</v>
      </c>
    </row>
    <row r="261" s="1" customFormat="1" ht="68" customHeight="1" spans="1:52">
      <c r="A261" s="11">
        <f>IF(AJ261="","",COUNTA($AJ$7:AJ261))</f>
        <v>250</v>
      </c>
      <c r="B261" s="12" t="s">
        <v>1961</v>
      </c>
      <c r="C261" s="12" t="s">
        <v>60</v>
      </c>
      <c r="D261" s="12" t="s">
        <v>61</v>
      </c>
      <c r="E261" s="12" t="s">
        <v>61</v>
      </c>
      <c r="F261" s="12" t="s">
        <v>61</v>
      </c>
      <c r="G261" s="13" t="s">
        <v>1628</v>
      </c>
      <c r="H261" s="12" t="s">
        <v>1962</v>
      </c>
      <c r="I261" s="12" t="s">
        <v>1963</v>
      </c>
      <c r="J261" s="12" t="s">
        <v>1964</v>
      </c>
      <c r="K261" s="13" t="s">
        <v>65</v>
      </c>
      <c r="L261" s="21">
        <v>312753</v>
      </c>
      <c r="M261" s="13">
        <v>0</v>
      </c>
      <c r="N261" s="13" t="s">
        <v>1965</v>
      </c>
      <c r="O261" s="13">
        <v>0</v>
      </c>
      <c r="P261" s="13">
        <v>0</v>
      </c>
      <c r="Q261" s="13">
        <v>0</v>
      </c>
      <c r="R261" s="13">
        <v>0</v>
      </c>
      <c r="S261" s="13" t="s">
        <v>937</v>
      </c>
      <c r="T261" s="13" t="s">
        <v>78</v>
      </c>
      <c r="U261" s="21">
        <v>110000</v>
      </c>
      <c r="V261" s="12" t="s">
        <v>1870</v>
      </c>
      <c r="W261" s="21">
        <v>80000</v>
      </c>
      <c r="X261" s="12" t="s">
        <v>1940</v>
      </c>
      <c r="Y261" s="30"/>
      <c r="Z261" s="30"/>
      <c r="AA261" s="12">
        <v>62.4</v>
      </c>
      <c r="AB261" s="12">
        <v>0</v>
      </c>
      <c r="AC261" s="12">
        <v>0</v>
      </c>
      <c r="AD261" s="12">
        <v>0</v>
      </c>
      <c r="AE261" s="12">
        <v>0</v>
      </c>
      <c r="AF261" s="12">
        <v>0</v>
      </c>
      <c r="AG261" s="22" t="s">
        <v>1966</v>
      </c>
      <c r="AH261" s="12" t="s">
        <v>1967</v>
      </c>
      <c r="AI261" s="12" t="s">
        <v>1967</v>
      </c>
      <c r="AJ261" s="46" t="s">
        <v>62</v>
      </c>
      <c r="AK261" s="13" t="s">
        <v>73</v>
      </c>
      <c r="AL261" s="24" t="s">
        <v>1704</v>
      </c>
      <c r="AM261" s="13" t="s">
        <v>57</v>
      </c>
      <c r="AN261" s="13"/>
      <c r="AO261" s="12" t="s">
        <v>1639</v>
      </c>
      <c r="AP261" s="12" t="s">
        <v>78</v>
      </c>
      <c r="AQ261" s="12"/>
      <c r="AR261" s="12"/>
      <c r="AS261" s="12"/>
      <c r="AT261" s="14" t="str">
        <f ca="1">IFERROR(VLOOKUP(B261,'[2]2017省级重点项目'!$B$3:$O$206,6,0),"")</f>
        <v/>
      </c>
      <c r="AU261" s="14" t="str">
        <f ca="1" t="shared" si="17"/>
        <v/>
      </c>
      <c r="AV261" s="14" t="str">
        <f ca="1">IFERROR(VLOOKUP(B261,'[2]2017省级重点项目'!$B$3:$O$206,7,0),"")</f>
        <v/>
      </c>
      <c r="AW261" s="14" t="str">
        <f ca="1" t="shared" si="18"/>
        <v/>
      </c>
      <c r="AX261" s="14" t="str">
        <f ca="1">IFERROR(VLOOKUP(B261,'[2]2017省级重点项目'!$B$3:$O$206,12,0),"")</f>
        <v/>
      </c>
      <c r="AY261" s="14" t="str">
        <f ca="1">IFERROR(VLOOKUP(B261,'[2]2017省级重点项目'!$B$3:$O$206,9,0),"")</f>
        <v/>
      </c>
      <c r="AZ261" s="14" t="str">
        <f ca="1">IFERROR(VLOOKUP(B261,'[2]2017省级重点项目'!$B$3:$O$206,10,0),"")</f>
        <v/>
      </c>
    </row>
    <row r="262" s="1" customFormat="1" ht="70" customHeight="1" spans="1:52">
      <c r="A262" s="11">
        <f>IF(AJ262="","",COUNTA($AJ$7:AJ262))</f>
        <v>251</v>
      </c>
      <c r="B262" s="12" t="s">
        <v>1968</v>
      </c>
      <c r="C262" s="12" t="s">
        <v>60</v>
      </c>
      <c r="D262" s="12" t="s">
        <v>61</v>
      </c>
      <c r="E262" s="12" t="s">
        <v>61</v>
      </c>
      <c r="F262" s="12" t="s">
        <v>61</v>
      </c>
      <c r="G262" s="13" t="s">
        <v>1628</v>
      </c>
      <c r="H262" s="12" t="s">
        <v>1962</v>
      </c>
      <c r="I262" s="12" t="s">
        <v>1963</v>
      </c>
      <c r="J262" s="12" t="s">
        <v>1969</v>
      </c>
      <c r="K262" s="13" t="s">
        <v>65</v>
      </c>
      <c r="L262" s="21">
        <v>96502</v>
      </c>
      <c r="M262" s="13">
        <v>0</v>
      </c>
      <c r="N262" s="13">
        <v>96502</v>
      </c>
      <c r="O262" s="13">
        <v>0</v>
      </c>
      <c r="P262" s="13">
        <v>0</v>
      </c>
      <c r="Q262" s="13">
        <v>0</v>
      </c>
      <c r="R262" s="13">
        <v>0</v>
      </c>
      <c r="S262" s="13" t="s">
        <v>937</v>
      </c>
      <c r="T262" s="13" t="s">
        <v>78</v>
      </c>
      <c r="U262" s="21">
        <v>40000</v>
      </c>
      <c r="V262" s="12" t="s">
        <v>1870</v>
      </c>
      <c r="W262" s="21">
        <v>30000</v>
      </c>
      <c r="X262" s="12" t="s">
        <v>1940</v>
      </c>
      <c r="Y262" s="30"/>
      <c r="Z262" s="30"/>
      <c r="AA262" s="12"/>
      <c r="AB262" s="12">
        <v>0</v>
      </c>
      <c r="AC262" s="12">
        <v>0</v>
      </c>
      <c r="AD262" s="12">
        <v>0</v>
      </c>
      <c r="AE262" s="12">
        <v>0</v>
      </c>
      <c r="AF262" s="12">
        <v>0</v>
      </c>
      <c r="AG262" s="22" t="s">
        <v>1970</v>
      </c>
      <c r="AH262" s="12" t="s">
        <v>1967</v>
      </c>
      <c r="AI262" s="12" t="s">
        <v>1967</v>
      </c>
      <c r="AJ262" s="46" t="s">
        <v>62</v>
      </c>
      <c r="AK262" s="13" t="s">
        <v>73</v>
      </c>
      <c r="AL262" s="24" t="s">
        <v>755</v>
      </c>
      <c r="AM262" s="13" t="s">
        <v>57</v>
      </c>
      <c r="AN262" s="13"/>
      <c r="AO262" s="12" t="s">
        <v>1639</v>
      </c>
      <c r="AP262" s="12"/>
      <c r="AQ262" s="12"/>
      <c r="AR262" s="12"/>
      <c r="AS262" s="12"/>
      <c r="AT262" s="14" t="str">
        <f ca="1">IFERROR(VLOOKUP(B262,'[2]2017省级重点项目'!$B$3:$O$206,6,0),"")</f>
        <v/>
      </c>
      <c r="AU262" s="14" t="str">
        <f ca="1" t="shared" si="17"/>
        <v/>
      </c>
      <c r="AV262" s="14" t="str">
        <f ca="1">IFERROR(VLOOKUP(B262,'[2]2017省级重点项目'!$B$3:$O$206,7,0),"")</f>
        <v/>
      </c>
      <c r="AW262" s="14" t="str">
        <f ca="1" t="shared" si="18"/>
        <v/>
      </c>
      <c r="AX262" s="14" t="str">
        <f ca="1">IFERROR(VLOOKUP(B262,'[2]2017省级重点项目'!$B$3:$O$206,12,0),"")</f>
        <v/>
      </c>
      <c r="AY262" s="14" t="str">
        <f ca="1">IFERROR(VLOOKUP(B262,'[2]2017省级重点项目'!$B$3:$O$206,9,0),"")</f>
        <v/>
      </c>
      <c r="AZ262" s="14" t="str">
        <f ca="1">IFERROR(VLOOKUP(B262,'[2]2017省级重点项目'!$B$3:$O$206,10,0),"")</f>
        <v/>
      </c>
    </row>
    <row r="263" s="1" customFormat="1" ht="78.75" spans="1:52">
      <c r="A263" s="11">
        <f>IF(AJ263="","",COUNTA($AJ$7:AJ263))</f>
        <v>252</v>
      </c>
      <c r="B263" s="14" t="s">
        <v>1971</v>
      </c>
      <c r="C263" s="14" t="s">
        <v>60</v>
      </c>
      <c r="D263" s="14" t="s">
        <v>57</v>
      </c>
      <c r="E263" s="14"/>
      <c r="F263" s="14" t="s">
        <v>78</v>
      </c>
      <c r="G263" s="11" t="s">
        <v>1628</v>
      </c>
      <c r="H263" s="14" t="s">
        <v>79</v>
      </c>
      <c r="I263" s="14" t="s">
        <v>604</v>
      </c>
      <c r="J263" s="14" t="s">
        <v>1972</v>
      </c>
      <c r="K263" s="11" t="s">
        <v>82</v>
      </c>
      <c r="L263" s="20">
        <v>60000</v>
      </c>
      <c r="M263" s="11">
        <v>18000</v>
      </c>
      <c r="N263" s="11">
        <v>42000</v>
      </c>
      <c r="O263" s="11"/>
      <c r="P263" s="11"/>
      <c r="Q263" s="11"/>
      <c r="R263" s="11" t="s">
        <v>496</v>
      </c>
      <c r="S263" s="11" t="s">
        <v>1973</v>
      </c>
      <c r="T263" s="11" t="s">
        <v>35</v>
      </c>
      <c r="U263" s="20">
        <v>30000</v>
      </c>
      <c r="V263" s="14" t="s">
        <v>1974</v>
      </c>
      <c r="W263" s="20">
        <v>23000</v>
      </c>
      <c r="X263" s="14" t="s">
        <v>1975</v>
      </c>
      <c r="Y263" s="29"/>
      <c r="Z263" s="29"/>
      <c r="AA263" s="14">
        <v>63</v>
      </c>
      <c r="AB263" s="14">
        <v>63</v>
      </c>
      <c r="AC263" s="14"/>
      <c r="AD263" s="14"/>
      <c r="AE263" s="14"/>
      <c r="AF263" s="14"/>
      <c r="AG263" s="47" t="s">
        <v>1976</v>
      </c>
      <c r="AH263" s="14" t="s">
        <v>1977</v>
      </c>
      <c r="AI263" s="14" t="s">
        <v>1977</v>
      </c>
      <c r="AJ263" s="45" t="s">
        <v>79</v>
      </c>
      <c r="AK263" s="11" t="s">
        <v>89</v>
      </c>
      <c r="AL263" s="24" t="s">
        <v>1704</v>
      </c>
      <c r="AM263" s="11" t="s">
        <v>57</v>
      </c>
      <c r="AN263" s="11"/>
      <c r="AO263" s="12" t="s">
        <v>1639</v>
      </c>
      <c r="AP263" s="14" t="s">
        <v>78</v>
      </c>
      <c r="AQ263" s="14"/>
      <c r="AR263" s="14" t="s">
        <v>78</v>
      </c>
      <c r="AS263" s="14"/>
      <c r="AT263" s="14" t="str">
        <f ca="1">IFERROR(VLOOKUP(B263,'[2]2017省级重点项目'!$B$3:$O$206,6,0),"")</f>
        <v/>
      </c>
      <c r="AU263" s="14" t="str">
        <f ca="1" t="shared" si="17"/>
        <v/>
      </c>
      <c r="AV263" s="14" t="str">
        <f ca="1">IFERROR(VLOOKUP(B263,'[2]2017省级重点项目'!$B$3:$O$206,7,0),"")</f>
        <v/>
      </c>
      <c r="AW263" s="14" t="str">
        <f ca="1" t="shared" si="18"/>
        <v/>
      </c>
      <c r="AX263" s="14" t="str">
        <f ca="1">IFERROR(VLOOKUP(B263,'[2]2017省级重点项目'!$B$3:$O$206,12,0),"")</f>
        <v/>
      </c>
      <c r="AY263" s="14" t="str">
        <f ca="1">IFERROR(VLOOKUP(B263,'[2]2017省级重点项目'!$B$3:$O$206,9,0),"")</f>
        <v/>
      </c>
      <c r="AZ263" s="14" t="str">
        <f ca="1">IFERROR(VLOOKUP(B263,'[2]2017省级重点项目'!$B$3:$O$206,10,0),"")</f>
        <v/>
      </c>
    </row>
    <row r="264" s="1" customFormat="1" ht="73" customHeight="1" spans="1:52">
      <c r="A264" s="11">
        <f>IF(AJ264="","",COUNTA($AJ$7:AJ264))</f>
        <v>253</v>
      </c>
      <c r="B264" s="14" t="s">
        <v>1978</v>
      </c>
      <c r="C264" s="14" t="s">
        <v>1775</v>
      </c>
      <c r="D264" s="14" t="s">
        <v>118</v>
      </c>
      <c r="E264" s="14"/>
      <c r="F264" s="14" t="s">
        <v>78</v>
      </c>
      <c r="G264" s="11" t="s">
        <v>1628</v>
      </c>
      <c r="H264" s="14" t="s">
        <v>79</v>
      </c>
      <c r="I264" s="14" t="s">
        <v>80</v>
      </c>
      <c r="J264" s="14" t="s">
        <v>1979</v>
      </c>
      <c r="K264" s="11" t="s">
        <v>122</v>
      </c>
      <c r="L264" s="20">
        <v>18800</v>
      </c>
      <c r="M264" s="11">
        <v>18800</v>
      </c>
      <c r="N264" s="11"/>
      <c r="O264" s="11"/>
      <c r="P264" s="11"/>
      <c r="Q264" s="11"/>
      <c r="R264" s="11"/>
      <c r="S264" s="11" t="s">
        <v>83</v>
      </c>
      <c r="T264" s="11" t="s">
        <v>35</v>
      </c>
      <c r="U264" s="20">
        <v>7000</v>
      </c>
      <c r="V264" s="14" t="s">
        <v>1980</v>
      </c>
      <c r="W264" s="20">
        <v>6000</v>
      </c>
      <c r="X264" s="14" t="s">
        <v>1981</v>
      </c>
      <c r="Y264" s="29"/>
      <c r="Z264" s="29"/>
      <c r="AA264" s="14">
        <v>54</v>
      </c>
      <c r="AB264" s="14">
        <v>54</v>
      </c>
      <c r="AC264" s="14"/>
      <c r="AD264" s="14"/>
      <c r="AE264" s="14"/>
      <c r="AF264" s="14"/>
      <c r="AG264" s="47" t="s">
        <v>1982</v>
      </c>
      <c r="AH264" s="14" t="s">
        <v>1983</v>
      </c>
      <c r="AI264" s="14" t="s">
        <v>1984</v>
      </c>
      <c r="AJ264" s="45" t="s">
        <v>79</v>
      </c>
      <c r="AK264" s="11" t="s">
        <v>89</v>
      </c>
      <c r="AL264" s="24" t="s">
        <v>1704</v>
      </c>
      <c r="AM264" s="11" t="s">
        <v>57</v>
      </c>
      <c r="AN264" s="11"/>
      <c r="AO264" s="12" t="s">
        <v>1639</v>
      </c>
      <c r="AP264" s="14"/>
      <c r="AQ264" s="14"/>
      <c r="AR264" s="14"/>
      <c r="AS264" s="14"/>
      <c r="AT264" s="14" t="str">
        <f ca="1">IFERROR(VLOOKUP(B264,'[2]2017省级重点项目'!$B$3:$O$206,6,0),"")</f>
        <v/>
      </c>
      <c r="AU264" s="14" t="str">
        <f ca="1" t="shared" si="17"/>
        <v/>
      </c>
      <c r="AV264" s="14" t="str">
        <f ca="1">IFERROR(VLOOKUP(B264,'[2]2017省级重点项目'!$B$3:$O$206,7,0),"")</f>
        <v/>
      </c>
      <c r="AW264" s="14" t="str">
        <f ca="1" t="shared" si="18"/>
        <v/>
      </c>
      <c r="AX264" s="14" t="str">
        <f ca="1">IFERROR(VLOOKUP(B264,'[2]2017省级重点项目'!$B$3:$O$206,12,0),"")</f>
        <v/>
      </c>
      <c r="AY264" s="14" t="str">
        <f ca="1">IFERROR(VLOOKUP(B264,'[2]2017省级重点项目'!$B$3:$O$206,9,0),"")</f>
        <v/>
      </c>
      <c r="AZ264" s="14" t="str">
        <f ca="1">IFERROR(VLOOKUP(B264,'[2]2017省级重点项目'!$B$3:$O$206,10,0),"")</f>
        <v/>
      </c>
    </row>
    <row r="265" s="1" customFormat="1" ht="78.75" spans="1:52">
      <c r="A265" s="11">
        <f>IF(AJ265="","",COUNTA($AJ$7:AJ265))</f>
        <v>254</v>
      </c>
      <c r="B265" s="14" t="s">
        <v>1985</v>
      </c>
      <c r="C265" s="14" t="s">
        <v>117</v>
      </c>
      <c r="D265" s="14" t="s">
        <v>118</v>
      </c>
      <c r="E265" s="14"/>
      <c r="F265" s="14" t="s">
        <v>78</v>
      </c>
      <c r="G265" s="11" t="s">
        <v>1628</v>
      </c>
      <c r="H265" s="14" t="s">
        <v>79</v>
      </c>
      <c r="I265" s="14" t="s">
        <v>80</v>
      </c>
      <c r="J265" s="14" t="s">
        <v>1986</v>
      </c>
      <c r="K265" s="11" t="s">
        <v>122</v>
      </c>
      <c r="L265" s="20">
        <v>78000</v>
      </c>
      <c r="M265" s="11"/>
      <c r="N265" s="11">
        <v>78000</v>
      </c>
      <c r="O265" s="11"/>
      <c r="P265" s="11"/>
      <c r="Q265" s="11"/>
      <c r="R265" s="11"/>
      <c r="S265" s="11" t="s">
        <v>1183</v>
      </c>
      <c r="T265" s="11" t="s">
        <v>35</v>
      </c>
      <c r="U265" s="20">
        <v>20050</v>
      </c>
      <c r="V265" s="14" t="s">
        <v>1987</v>
      </c>
      <c r="W265" s="20">
        <v>3000</v>
      </c>
      <c r="X265" s="14" t="s">
        <v>1988</v>
      </c>
      <c r="Y265" s="29"/>
      <c r="Z265" s="29"/>
      <c r="AA265" s="14">
        <v>78</v>
      </c>
      <c r="AB265" s="14">
        <v>78</v>
      </c>
      <c r="AC265" s="14"/>
      <c r="AD265" s="14"/>
      <c r="AE265" s="14"/>
      <c r="AF265" s="14"/>
      <c r="AG265" s="47" t="s">
        <v>1989</v>
      </c>
      <c r="AH265" s="14"/>
      <c r="AI265" s="14" t="s">
        <v>1990</v>
      </c>
      <c r="AJ265" s="45" t="s">
        <v>79</v>
      </c>
      <c r="AK265" s="11" t="s">
        <v>89</v>
      </c>
      <c r="AL265" s="24" t="s">
        <v>1704</v>
      </c>
      <c r="AM265" s="11" t="s">
        <v>57</v>
      </c>
      <c r="AN265" s="11"/>
      <c r="AO265" s="12" t="s">
        <v>1639</v>
      </c>
      <c r="AP265" s="14" t="s">
        <v>78</v>
      </c>
      <c r="AQ265" s="14" t="s">
        <v>78</v>
      </c>
      <c r="AR265" s="14" t="s">
        <v>78</v>
      </c>
      <c r="AS265" s="14"/>
      <c r="AT265" s="14">
        <f ca="1">IFERROR(VLOOKUP(B265,'[2]2017省级重点项目'!$B$3:$O$206,6,0),"")</f>
        <v>78000</v>
      </c>
      <c r="AU265" s="14">
        <f ca="1" t="shared" si="17"/>
        <v>0</v>
      </c>
      <c r="AV265" s="14">
        <f ca="1">IFERROR(VLOOKUP(B265,'[2]2017省级重点项目'!$B$3:$O$206,7,0),"")</f>
        <v>3000</v>
      </c>
      <c r="AW265" s="14">
        <f ca="1" t="shared" si="18"/>
        <v>0</v>
      </c>
      <c r="AX265" s="14" t="str">
        <f ca="1">IFERROR(VLOOKUP(B265,'[2]2017省级重点项目'!$B$3:$O$206,12,0),"")</f>
        <v>马尾区</v>
      </c>
      <c r="AY265" s="14" t="str">
        <f ca="1">IFERROR(VLOOKUP(B265,'[2]2017省级重点项目'!$B$3:$O$206,9,0),"")</f>
        <v>无</v>
      </c>
      <c r="AZ265" s="14" t="str">
        <f ca="1">IFERROR(VLOOKUP(B265,'[2]2017省级重点项目'!$B$3:$O$206,10,0),"")</f>
        <v>无</v>
      </c>
    </row>
    <row r="266" s="1" customFormat="1" ht="78.75" spans="1:52">
      <c r="A266" s="11">
        <f>IF(AJ266="","",COUNTA($AJ$7:AJ266))</f>
        <v>255</v>
      </c>
      <c r="B266" s="14" t="s">
        <v>1991</v>
      </c>
      <c r="C266" s="14" t="s">
        <v>295</v>
      </c>
      <c r="D266" s="14" t="s">
        <v>118</v>
      </c>
      <c r="E266" s="14"/>
      <c r="F266" s="14" t="s">
        <v>78</v>
      </c>
      <c r="G266" s="11" t="s">
        <v>1628</v>
      </c>
      <c r="H266" s="14" t="s">
        <v>79</v>
      </c>
      <c r="I266" s="14" t="s">
        <v>80</v>
      </c>
      <c r="J266" s="14" t="s">
        <v>1992</v>
      </c>
      <c r="K266" s="11" t="s">
        <v>65</v>
      </c>
      <c r="L266" s="20">
        <v>150000</v>
      </c>
      <c r="M266" s="11"/>
      <c r="N266" s="11">
        <v>150000</v>
      </c>
      <c r="O266" s="11"/>
      <c r="P266" s="11"/>
      <c r="Q266" s="11"/>
      <c r="R266" s="11"/>
      <c r="S266" s="11" t="s">
        <v>1183</v>
      </c>
      <c r="T266" s="11" t="s">
        <v>35</v>
      </c>
      <c r="U266" s="20">
        <v>10000</v>
      </c>
      <c r="V266" s="14" t="s">
        <v>1993</v>
      </c>
      <c r="W266" s="20">
        <v>2000</v>
      </c>
      <c r="X266" s="14" t="s">
        <v>1994</v>
      </c>
      <c r="Y266" s="29"/>
      <c r="Z266" s="29"/>
      <c r="AA266" s="14">
        <v>200.05</v>
      </c>
      <c r="AB266" s="14">
        <v>200.05</v>
      </c>
      <c r="AC266" s="14"/>
      <c r="AD266" s="14"/>
      <c r="AE266" s="14"/>
      <c r="AF266" s="14"/>
      <c r="AG266" s="47" t="s">
        <v>1995</v>
      </c>
      <c r="AH266" s="14"/>
      <c r="AI266" s="14" t="s">
        <v>1996</v>
      </c>
      <c r="AJ266" s="45" t="s">
        <v>79</v>
      </c>
      <c r="AK266" s="11" t="s">
        <v>89</v>
      </c>
      <c r="AL266" s="24" t="s">
        <v>1704</v>
      </c>
      <c r="AM266" s="11" t="s">
        <v>57</v>
      </c>
      <c r="AN266" s="11"/>
      <c r="AO266" s="12" t="s">
        <v>1639</v>
      </c>
      <c r="AP266" s="14" t="s">
        <v>78</v>
      </c>
      <c r="AQ266" s="14" t="s">
        <v>78</v>
      </c>
      <c r="AR266" s="14" t="s">
        <v>78</v>
      </c>
      <c r="AS266" s="14"/>
      <c r="AT266" s="14">
        <f ca="1">IFERROR(VLOOKUP(B266,'[2]2017省级重点项目'!$B$3:$O$206,6,0),"")</f>
        <v>150000</v>
      </c>
      <c r="AU266" s="14">
        <f ca="1" t="shared" si="17"/>
        <v>0</v>
      </c>
      <c r="AV266" s="14">
        <f ca="1">IFERROR(VLOOKUP(B266,'[2]2017省级重点项目'!$B$3:$O$206,7,0),"")</f>
        <v>2000</v>
      </c>
      <c r="AW266" s="14">
        <f ca="1" t="shared" si="18"/>
        <v>0</v>
      </c>
      <c r="AX266" s="14" t="str">
        <f ca="1">IFERROR(VLOOKUP(B266,'[2]2017省级重点项目'!$B$3:$O$206,12,0),"")</f>
        <v>马尾区</v>
      </c>
      <c r="AY266" s="14" t="str">
        <f ca="1">IFERROR(VLOOKUP(B266,'[2]2017省级重点项目'!$B$3:$O$206,9,0),"")</f>
        <v>无</v>
      </c>
      <c r="AZ266" s="14" t="str">
        <f ca="1">IFERROR(VLOOKUP(B266,'[2]2017省级重点项目'!$B$3:$O$206,10,0),"")</f>
        <v>无</v>
      </c>
    </row>
    <row r="267" s="1" customFormat="1" ht="80" customHeight="1" spans="1:52">
      <c r="A267" s="11">
        <f>IF(AJ267="","",COUNTA($AJ$7:AJ267))</f>
        <v>256</v>
      </c>
      <c r="B267" s="14" t="s">
        <v>1997</v>
      </c>
      <c r="C267" s="14" t="s">
        <v>60</v>
      </c>
      <c r="D267" s="14" t="s">
        <v>57</v>
      </c>
      <c r="E267" s="14"/>
      <c r="F267" s="14" t="s">
        <v>78</v>
      </c>
      <c r="G267" s="11" t="s">
        <v>1628</v>
      </c>
      <c r="H267" s="14" t="s">
        <v>79</v>
      </c>
      <c r="I267" s="14" t="s">
        <v>1194</v>
      </c>
      <c r="J267" s="14" t="s">
        <v>1998</v>
      </c>
      <c r="K267" s="11" t="s">
        <v>82</v>
      </c>
      <c r="L267" s="20">
        <v>252100</v>
      </c>
      <c r="M267" s="11"/>
      <c r="N267" s="11">
        <v>68911</v>
      </c>
      <c r="O267" s="11">
        <v>65000</v>
      </c>
      <c r="P267" s="11"/>
      <c r="Q267" s="11"/>
      <c r="R267" s="11"/>
      <c r="S267" s="11" t="s">
        <v>66</v>
      </c>
      <c r="T267" s="11" t="s">
        <v>35</v>
      </c>
      <c r="U267" s="20">
        <v>144700</v>
      </c>
      <c r="V267" s="14" t="s">
        <v>1999</v>
      </c>
      <c r="W267" s="20">
        <v>68000</v>
      </c>
      <c r="X267" s="14" t="s">
        <v>2000</v>
      </c>
      <c r="Y267" s="29"/>
      <c r="Z267" s="29"/>
      <c r="AA267" s="14">
        <v>100.55</v>
      </c>
      <c r="AB267" s="14">
        <v>100.55</v>
      </c>
      <c r="AC267" s="14"/>
      <c r="AD267" s="14"/>
      <c r="AE267" s="14"/>
      <c r="AF267" s="14"/>
      <c r="AG267" s="47" t="s">
        <v>2001</v>
      </c>
      <c r="AH267" s="14" t="s">
        <v>2002</v>
      </c>
      <c r="AI267" s="14" t="s">
        <v>2003</v>
      </c>
      <c r="AJ267" s="45" t="s">
        <v>79</v>
      </c>
      <c r="AK267" s="11" t="s">
        <v>89</v>
      </c>
      <c r="AL267" s="24" t="s">
        <v>1704</v>
      </c>
      <c r="AM267" s="11" t="s">
        <v>57</v>
      </c>
      <c r="AN267" s="11"/>
      <c r="AO267" s="12" t="s">
        <v>1639</v>
      </c>
      <c r="AP267" s="14" t="s">
        <v>78</v>
      </c>
      <c r="AQ267" s="14"/>
      <c r="AR267" s="14"/>
      <c r="AS267" s="14"/>
      <c r="AT267" s="14" t="str">
        <f ca="1">IFERROR(VLOOKUP(B267,'[2]2017省级重点项目'!$B$3:$O$206,6,0),"")</f>
        <v/>
      </c>
      <c r="AU267" s="14" t="str">
        <f ca="1" t="shared" si="17"/>
        <v/>
      </c>
      <c r="AV267" s="14" t="str">
        <f ca="1">IFERROR(VLOOKUP(B267,'[2]2017省级重点项目'!$B$3:$O$206,7,0),"")</f>
        <v/>
      </c>
      <c r="AW267" s="14" t="str">
        <f ca="1" t="shared" si="18"/>
        <v/>
      </c>
      <c r="AX267" s="14" t="str">
        <f ca="1">IFERROR(VLOOKUP(B267,'[2]2017省级重点项目'!$B$3:$O$206,12,0),"")</f>
        <v/>
      </c>
      <c r="AY267" s="14" t="str">
        <f ca="1">IFERROR(VLOOKUP(B267,'[2]2017省级重点项目'!$B$3:$O$206,9,0),"")</f>
        <v/>
      </c>
      <c r="AZ267" s="14" t="str">
        <f ca="1">IFERROR(VLOOKUP(B267,'[2]2017省级重点项目'!$B$3:$O$206,10,0),"")</f>
        <v/>
      </c>
    </row>
    <row r="268" s="1" customFormat="1" ht="78" customHeight="1" spans="1:52">
      <c r="A268" s="11">
        <f>IF(AJ268="","",COUNTA($AJ$7:AJ268))</f>
        <v>257</v>
      </c>
      <c r="B268" s="14" t="s">
        <v>2004</v>
      </c>
      <c r="C268" s="14" t="s">
        <v>117</v>
      </c>
      <c r="D268" s="14" t="s">
        <v>118</v>
      </c>
      <c r="E268" s="14"/>
      <c r="F268" s="14" t="s">
        <v>78</v>
      </c>
      <c r="G268" s="11" t="s">
        <v>1628</v>
      </c>
      <c r="H268" s="14" t="s">
        <v>79</v>
      </c>
      <c r="I268" s="14" t="s">
        <v>764</v>
      </c>
      <c r="J268" s="14" t="s">
        <v>2005</v>
      </c>
      <c r="K268" s="11" t="s">
        <v>220</v>
      </c>
      <c r="L268" s="20">
        <v>160820</v>
      </c>
      <c r="M268" s="11"/>
      <c r="N268" s="11">
        <v>160820</v>
      </c>
      <c r="O268" s="11"/>
      <c r="P268" s="11"/>
      <c r="Q268" s="11"/>
      <c r="R268" s="11"/>
      <c r="S268" s="11" t="s">
        <v>83</v>
      </c>
      <c r="T268" s="11" t="s">
        <v>221</v>
      </c>
      <c r="U268" s="20">
        <v>130398</v>
      </c>
      <c r="V268" s="14" t="s">
        <v>2006</v>
      </c>
      <c r="W268" s="20">
        <v>16100</v>
      </c>
      <c r="X268" s="14" t="s">
        <v>2007</v>
      </c>
      <c r="Y268" s="29"/>
      <c r="Z268" s="29"/>
      <c r="AA268" s="14">
        <v>66</v>
      </c>
      <c r="AB268" s="14">
        <v>40</v>
      </c>
      <c r="AC268" s="14"/>
      <c r="AD268" s="14"/>
      <c r="AE268" s="14"/>
      <c r="AF268" s="14"/>
      <c r="AG268" s="47" t="s">
        <v>2008</v>
      </c>
      <c r="AH268" s="14" t="s">
        <v>2009</v>
      </c>
      <c r="AI268" s="14" t="s">
        <v>2010</v>
      </c>
      <c r="AJ268" s="45" t="s">
        <v>79</v>
      </c>
      <c r="AK268" s="11" t="s">
        <v>89</v>
      </c>
      <c r="AL268" s="24" t="s">
        <v>1704</v>
      </c>
      <c r="AM268" s="11" t="s">
        <v>57</v>
      </c>
      <c r="AN268" s="11"/>
      <c r="AO268" s="12" t="s">
        <v>1639</v>
      </c>
      <c r="AP268" s="14"/>
      <c r="AQ268" s="14"/>
      <c r="AR268" s="14"/>
      <c r="AS268" s="14"/>
      <c r="AT268" s="14" t="str">
        <f ca="1">IFERROR(VLOOKUP(B268,'[2]2017省级重点项目'!$B$3:$O$206,6,0),"")</f>
        <v/>
      </c>
      <c r="AU268" s="14" t="str">
        <f ca="1" t="shared" si="17"/>
        <v/>
      </c>
      <c r="AV268" s="14" t="str">
        <f ca="1">IFERROR(VLOOKUP(B268,'[2]2017省级重点项目'!$B$3:$O$206,7,0),"")</f>
        <v/>
      </c>
      <c r="AW268" s="14" t="str">
        <f ca="1" t="shared" si="18"/>
        <v/>
      </c>
      <c r="AX268" s="14" t="str">
        <f ca="1">IFERROR(VLOOKUP(B268,'[2]2017省级重点项目'!$B$3:$O$206,12,0),"")</f>
        <v/>
      </c>
      <c r="AY268" s="14" t="str">
        <f ca="1">IFERROR(VLOOKUP(B268,'[2]2017省级重点项目'!$B$3:$O$206,9,0),"")</f>
        <v/>
      </c>
      <c r="AZ268" s="14" t="str">
        <f ca="1">IFERROR(VLOOKUP(B268,'[2]2017省级重点项目'!$B$3:$O$206,10,0),"")</f>
        <v/>
      </c>
    </row>
    <row r="269" s="1" customFormat="1" ht="63" customHeight="1" spans="1:52">
      <c r="A269" s="11">
        <f>IF(AJ269="","",COUNTA($AJ$7:AJ269))</f>
        <v>258</v>
      </c>
      <c r="B269" s="14" t="s">
        <v>2011</v>
      </c>
      <c r="C269" s="14" t="s">
        <v>117</v>
      </c>
      <c r="D269" s="14" t="s">
        <v>118</v>
      </c>
      <c r="E269" s="14"/>
      <c r="F269" s="14" t="s">
        <v>78</v>
      </c>
      <c r="G269" s="11" t="s">
        <v>1628</v>
      </c>
      <c r="H269" s="14" t="s">
        <v>79</v>
      </c>
      <c r="I269" s="14" t="s">
        <v>764</v>
      </c>
      <c r="J269" s="14" t="s">
        <v>2012</v>
      </c>
      <c r="K269" s="11" t="s">
        <v>65</v>
      </c>
      <c r="L269" s="20">
        <v>235060</v>
      </c>
      <c r="M269" s="11"/>
      <c r="N269" s="11">
        <v>235060</v>
      </c>
      <c r="O269" s="11"/>
      <c r="P269" s="11"/>
      <c r="Q269" s="11"/>
      <c r="R269" s="11"/>
      <c r="S269" s="11" t="s">
        <v>66</v>
      </c>
      <c r="T269" s="11" t="s">
        <v>35</v>
      </c>
      <c r="U269" s="20">
        <v>163000</v>
      </c>
      <c r="V269" s="14" t="s">
        <v>2013</v>
      </c>
      <c r="W269" s="20">
        <v>36000</v>
      </c>
      <c r="X269" s="14" t="s">
        <v>2014</v>
      </c>
      <c r="Y269" s="29"/>
      <c r="Z269" s="29"/>
      <c r="AA269" s="14">
        <v>77</v>
      </c>
      <c r="AB269" s="14">
        <v>77</v>
      </c>
      <c r="AC269" s="14"/>
      <c r="AD269" s="14"/>
      <c r="AE269" s="14"/>
      <c r="AF269" s="14"/>
      <c r="AG269" s="47" t="s">
        <v>2015</v>
      </c>
      <c r="AH269" s="14" t="s">
        <v>2016</v>
      </c>
      <c r="AI269" s="14" t="s">
        <v>2016</v>
      </c>
      <c r="AJ269" s="45" t="s">
        <v>79</v>
      </c>
      <c r="AK269" s="11" t="s">
        <v>89</v>
      </c>
      <c r="AL269" s="24" t="s">
        <v>1704</v>
      </c>
      <c r="AM269" s="11" t="s">
        <v>57</v>
      </c>
      <c r="AN269" s="11"/>
      <c r="AO269" s="12" t="s">
        <v>1639</v>
      </c>
      <c r="AP269" s="14" t="s">
        <v>78</v>
      </c>
      <c r="AQ269" s="14"/>
      <c r="AR269" s="14"/>
      <c r="AS269" s="14"/>
      <c r="AT269" s="14" t="str">
        <f ca="1">IFERROR(VLOOKUP(B269,'[2]2017省级重点项目'!$B$3:$O$206,6,0),"")</f>
        <v/>
      </c>
      <c r="AU269" s="14" t="str">
        <f ca="1" t="shared" si="17"/>
        <v/>
      </c>
      <c r="AV269" s="14" t="str">
        <f ca="1">IFERROR(VLOOKUP(B269,'[2]2017省级重点项目'!$B$3:$O$206,7,0),"")</f>
        <v/>
      </c>
      <c r="AW269" s="14" t="str">
        <f ca="1" t="shared" si="18"/>
        <v/>
      </c>
      <c r="AX269" s="14" t="str">
        <f ca="1">IFERROR(VLOOKUP(B269,'[2]2017省级重点项目'!$B$3:$O$206,12,0),"")</f>
        <v/>
      </c>
      <c r="AY269" s="14" t="str">
        <f ca="1">IFERROR(VLOOKUP(B269,'[2]2017省级重点项目'!$B$3:$O$206,9,0),"")</f>
        <v/>
      </c>
      <c r="AZ269" s="14" t="str">
        <f ca="1">IFERROR(VLOOKUP(B269,'[2]2017省级重点项目'!$B$3:$O$206,10,0),"")</f>
        <v/>
      </c>
    </row>
    <row r="270" s="1" customFormat="1" ht="64" customHeight="1" spans="1:52">
      <c r="A270" s="11">
        <f>IF(AJ270="","",COUNTA($AJ$7:AJ270))</f>
        <v>259</v>
      </c>
      <c r="B270" s="14" t="s">
        <v>2017</v>
      </c>
      <c r="C270" s="14"/>
      <c r="D270" s="14" t="s">
        <v>2018</v>
      </c>
      <c r="E270" s="14"/>
      <c r="F270" s="14" t="s">
        <v>78</v>
      </c>
      <c r="G270" s="11" t="s">
        <v>1628</v>
      </c>
      <c r="H270" s="14" t="s">
        <v>79</v>
      </c>
      <c r="I270" s="14" t="s">
        <v>764</v>
      </c>
      <c r="J270" s="14" t="s">
        <v>2019</v>
      </c>
      <c r="K270" s="11" t="s">
        <v>257</v>
      </c>
      <c r="L270" s="20">
        <v>260000</v>
      </c>
      <c r="M270" s="11"/>
      <c r="N270" s="11">
        <v>260000</v>
      </c>
      <c r="O270" s="11"/>
      <c r="P270" s="11"/>
      <c r="Q270" s="11"/>
      <c r="R270" s="11"/>
      <c r="S270" s="11" t="s">
        <v>66</v>
      </c>
      <c r="T270" s="11" t="s">
        <v>35</v>
      </c>
      <c r="U270" s="20">
        <v>180000</v>
      </c>
      <c r="V270" s="14" t="s">
        <v>2020</v>
      </c>
      <c r="W270" s="20">
        <v>40000</v>
      </c>
      <c r="X270" s="14" t="s">
        <v>2021</v>
      </c>
      <c r="Y270" s="29"/>
      <c r="Z270" s="29"/>
      <c r="AA270" s="14">
        <v>91.32</v>
      </c>
      <c r="AB270" s="14">
        <v>91.32</v>
      </c>
      <c r="AC270" s="14"/>
      <c r="AD270" s="14"/>
      <c r="AE270" s="14"/>
      <c r="AF270" s="14"/>
      <c r="AG270" s="47" t="s">
        <v>2022</v>
      </c>
      <c r="AH270" s="14" t="s">
        <v>2023</v>
      </c>
      <c r="AI270" s="14" t="s">
        <v>2023</v>
      </c>
      <c r="AJ270" s="45" t="s">
        <v>79</v>
      </c>
      <c r="AK270" s="11" t="s">
        <v>89</v>
      </c>
      <c r="AL270" s="24" t="s">
        <v>1704</v>
      </c>
      <c r="AM270" s="11" t="s">
        <v>57</v>
      </c>
      <c r="AN270" s="11"/>
      <c r="AO270" s="12" t="s">
        <v>1639</v>
      </c>
      <c r="AP270" s="14" t="s">
        <v>78</v>
      </c>
      <c r="AQ270" s="14"/>
      <c r="AR270" s="14"/>
      <c r="AS270" s="14"/>
      <c r="AT270" s="14" t="str">
        <f ca="1">IFERROR(VLOOKUP(B270,'[2]2017省级重点项目'!$B$3:$O$206,6,0),"")</f>
        <v/>
      </c>
      <c r="AU270" s="14" t="str">
        <f ca="1" t="shared" si="17"/>
        <v/>
      </c>
      <c r="AV270" s="14" t="str">
        <f ca="1">IFERROR(VLOOKUP(B270,'[2]2017省级重点项目'!$B$3:$O$206,7,0),"")</f>
        <v/>
      </c>
      <c r="AW270" s="14" t="str">
        <f ca="1" t="shared" si="18"/>
        <v/>
      </c>
      <c r="AX270" s="14" t="str">
        <f ca="1">IFERROR(VLOOKUP(B270,'[2]2017省级重点项目'!$B$3:$O$206,12,0),"")</f>
        <v/>
      </c>
      <c r="AY270" s="14" t="str">
        <f ca="1">IFERROR(VLOOKUP(B270,'[2]2017省级重点项目'!$B$3:$O$206,9,0),"")</f>
        <v/>
      </c>
      <c r="AZ270" s="14" t="str">
        <f ca="1">IFERROR(VLOOKUP(B270,'[2]2017省级重点项目'!$B$3:$O$206,10,0),"")</f>
        <v/>
      </c>
    </row>
    <row r="271" s="1" customFormat="1" ht="63" customHeight="1" spans="1:52">
      <c r="A271" s="11">
        <f>IF(AJ271="","",COUNTA($AJ$7:AJ271))</f>
        <v>260</v>
      </c>
      <c r="B271" s="14" t="s">
        <v>2024</v>
      </c>
      <c r="C271" s="14" t="s">
        <v>60</v>
      </c>
      <c r="D271" s="14" t="s">
        <v>57</v>
      </c>
      <c r="E271" s="14"/>
      <c r="F271" s="14" t="s">
        <v>78</v>
      </c>
      <c r="G271" s="11" t="s">
        <v>1628</v>
      </c>
      <c r="H271" s="14" t="s">
        <v>79</v>
      </c>
      <c r="I271" s="14" t="s">
        <v>1194</v>
      </c>
      <c r="J271" s="14" t="s">
        <v>2025</v>
      </c>
      <c r="K271" s="11" t="s">
        <v>2026</v>
      </c>
      <c r="L271" s="20">
        <v>305200</v>
      </c>
      <c r="M271" s="11"/>
      <c r="N271" s="11">
        <v>179300</v>
      </c>
      <c r="O271" s="11">
        <v>125900</v>
      </c>
      <c r="P271" s="11"/>
      <c r="Q271" s="11"/>
      <c r="R271" s="11"/>
      <c r="S271" s="11" t="s">
        <v>661</v>
      </c>
      <c r="T271" s="11" t="s">
        <v>35</v>
      </c>
      <c r="U271" s="20">
        <v>227140</v>
      </c>
      <c r="V271" s="14" t="s">
        <v>2027</v>
      </c>
      <c r="W271" s="20">
        <v>50000</v>
      </c>
      <c r="X271" s="14" t="s">
        <v>2028</v>
      </c>
      <c r="Y271" s="29"/>
      <c r="Z271" s="29"/>
      <c r="AA271" s="14">
        <v>915.3</v>
      </c>
      <c r="AB271" s="14">
        <v>193</v>
      </c>
      <c r="AC271" s="14"/>
      <c r="AD271" s="14"/>
      <c r="AE271" s="14"/>
      <c r="AF271" s="14"/>
      <c r="AG271" s="47" t="s">
        <v>2029</v>
      </c>
      <c r="AH271" s="14" t="s">
        <v>2030</v>
      </c>
      <c r="AI271" s="14" t="s">
        <v>2031</v>
      </c>
      <c r="AJ271" s="45" t="s">
        <v>79</v>
      </c>
      <c r="AK271" s="11" t="s">
        <v>89</v>
      </c>
      <c r="AL271" s="24" t="s">
        <v>1704</v>
      </c>
      <c r="AM271" s="11" t="s">
        <v>57</v>
      </c>
      <c r="AN271" s="11"/>
      <c r="AO271" s="12" t="s">
        <v>1639</v>
      </c>
      <c r="AP271" s="14"/>
      <c r="AQ271" s="14"/>
      <c r="AR271" s="14"/>
      <c r="AS271" s="14"/>
      <c r="AT271" s="14" t="str">
        <f ca="1">IFERROR(VLOOKUP(B271,'[2]2017省级重点项目'!$B$3:$O$206,6,0),"")</f>
        <v/>
      </c>
      <c r="AU271" s="14" t="str">
        <f ca="1" t="shared" si="17"/>
        <v/>
      </c>
      <c r="AV271" s="14" t="str">
        <f ca="1">IFERROR(VLOOKUP(B271,'[2]2017省级重点项目'!$B$3:$O$206,7,0),"")</f>
        <v/>
      </c>
      <c r="AW271" s="14" t="str">
        <f ca="1" t="shared" si="18"/>
        <v/>
      </c>
      <c r="AX271" s="14" t="str">
        <f ca="1">IFERROR(VLOOKUP(B271,'[2]2017省级重点项目'!$B$3:$O$206,12,0),"")</f>
        <v/>
      </c>
      <c r="AY271" s="14" t="str">
        <f ca="1">IFERROR(VLOOKUP(B271,'[2]2017省级重点项目'!$B$3:$O$206,9,0),"")</f>
        <v/>
      </c>
      <c r="AZ271" s="14" t="str">
        <f ca="1">IFERROR(VLOOKUP(B271,'[2]2017省级重点项目'!$B$3:$O$206,10,0),"")</f>
        <v/>
      </c>
    </row>
    <row r="272" s="1" customFormat="1" ht="71" customHeight="1" spans="1:52">
      <c r="A272" s="11">
        <f>IF(AJ272="","",COUNTA($AJ$7:AJ272))</f>
        <v>261</v>
      </c>
      <c r="B272" s="14" t="s">
        <v>2032</v>
      </c>
      <c r="C272" s="14" t="s">
        <v>60</v>
      </c>
      <c r="D272" s="14" t="s">
        <v>57</v>
      </c>
      <c r="E272" s="14"/>
      <c r="F272" s="14" t="s">
        <v>78</v>
      </c>
      <c r="G272" s="11" t="s">
        <v>1628</v>
      </c>
      <c r="H272" s="14" t="s">
        <v>79</v>
      </c>
      <c r="I272" s="14" t="s">
        <v>764</v>
      </c>
      <c r="J272" s="14" t="s">
        <v>2033</v>
      </c>
      <c r="K272" s="11" t="s">
        <v>191</v>
      </c>
      <c r="L272" s="20">
        <v>192800</v>
      </c>
      <c r="M272" s="11"/>
      <c r="N272" s="11">
        <v>192800</v>
      </c>
      <c r="O272" s="11"/>
      <c r="P272" s="11"/>
      <c r="Q272" s="11"/>
      <c r="R272" s="11"/>
      <c r="S272" s="11" t="s">
        <v>66</v>
      </c>
      <c r="T272" s="11" t="s">
        <v>35</v>
      </c>
      <c r="U272" s="20">
        <v>124425</v>
      </c>
      <c r="V272" s="14" t="s">
        <v>2034</v>
      </c>
      <c r="W272" s="20">
        <v>50000</v>
      </c>
      <c r="X272" s="14" t="s">
        <v>2035</v>
      </c>
      <c r="Y272" s="29"/>
      <c r="Z272" s="29"/>
      <c r="AA272" s="14">
        <v>116.1</v>
      </c>
      <c r="AB272" s="14">
        <v>105.6</v>
      </c>
      <c r="AC272" s="14"/>
      <c r="AD272" s="14"/>
      <c r="AE272" s="14"/>
      <c r="AF272" s="14"/>
      <c r="AG272" s="47" t="s">
        <v>2036</v>
      </c>
      <c r="AH272" s="14" t="s">
        <v>2037</v>
      </c>
      <c r="AI272" s="14" t="s">
        <v>2038</v>
      </c>
      <c r="AJ272" s="45" t="s">
        <v>79</v>
      </c>
      <c r="AK272" s="11" t="s">
        <v>89</v>
      </c>
      <c r="AL272" s="24" t="s">
        <v>1704</v>
      </c>
      <c r="AM272" s="11" t="s">
        <v>57</v>
      </c>
      <c r="AN272" s="11"/>
      <c r="AO272" s="12" t="s">
        <v>1639</v>
      </c>
      <c r="AP272" s="14"/>
      <c r="AQ272" s="14"/>
      <c r="AR272" s="14"/>
      <c r="AS272" s="14"/>
      <c r="AT272" s="14" t="str">
        <f ca="1">IFERROR(VLOOKUP(B272,'[2]2017省级重点项目'!$B$3:$O$206,6,0),"")</f>
        <v/>
      </c>
      <c r="AU272" s="14" t="str">
        <f ca="1" t="shared" si="17"/>
        <v/>
      </c>
      <c r="AV272" s="14" t="str">
        <f ca="1">IFERROR(VLOOKUP(B272,'[2]2017省级重点项目'!$B$3:$O$206,7,0),"")</f>
        <v/>
      </c>
      <c r="AW272" s="14" t="str">
        <f ca="1" t="shared" si="18"/>
        <v/>
      </c>
      <c r="AX272" s="14" t="str">
        <f ca="1">IFERROR(VLOOKUP(B272,'[2]2017省级重点项目'!$B$3:$O$206,12,0),"")</f>
        <v/>
      </c>
      <c r="AY272" s="14" t="str">
        <f ca="1">IFERROR(VLOOKUP(B272,'[2]2017省级重点项目'!$B$3:$O$206,9,0),"")</f>
        <v/>
      </c>
      <c r="AZ272" s="14" t="str">
        <f ca="1">IFERROR(VLOOKUP(B272,'[2]2017省级重点项目'!$B$3:$O$206,10,0),"")</f>
        <v/>
      </c>
    </row>
    <row r="273" s="1" customFormat="1" ht="81" customHeight="1" spans="1:52">
      <c r="A273" s="11">
        <f>IF(AJ273="","",COUNTA($AJ$7:AJ273))</f>
        <v>262</v>
      </c>
      <c r="B273" s="14" t="s">
        <v>2039</v>
      </c>
      <c r="C273" s="14"/>
      <c r="D273" s="14"/>
      <c r="E273" s="14"/>
      <c r="F273" s="14" t="s">
        <v>78</v>
      </c>
      <c r="G273" s="11" t="s">
        <v>1628</v>
      </c>
      <c r="H273" s="14" t="s">
        <v>79</v>
      </c>
      <c r="I273" s="14" t="s">
        <v>1194</v>
      </c>
      <c r="J273" s="14" t="s">
        <v>2040</v>
      </c>
      <c r="K273" s="11" t="s">
        <v>122</v>
      </c>
      <c r="L273" s="20">
        <v>30000</v>
      </c>
      <c r="M273" s="11"/>
      <c r="N273" s="11">
        <v>30000</v>
      </c>
      <c r="O273" s="11"/>
      <c r="P273" s="11"/>
      <c r="Q273" s="11"/>
      <c r="R273" s="11"/>
      <c r="S273" s="11" t="s">
        <v>937</v>
      </c>
      <c r="T273" s="11" t="s">
        <v>35</v>
      </c>
      <c r="U273" s="20">
        <v>14000</v>
      </c>
      <c r="V273" s="14" t="s">
        <v>2041</v>
      </c>
      <c r="W273" s="20">
        <v>10000</v>
      </c>
      <c r="X273" s="14" t="s">
        <v>2042</v>
      </c>
      <c r="Y273" s="29"/>
      <c r="Z273" s="29"/>
      <c r="AA273" s="14">
        <v>37</v>
      </c>
      <c r="AB273" s="14">
        <v>37</v>
      </c>
      <c r="AC273" s="14"/>
      <c r="AD273" s="14"/>
      <c r="AE273" s="14"/>
      <c r="AF273" s="14"/>
      <c r="AG273" s="47" t="s">
        <v>2043</v>
      </c>
      <c r="AH273" s="14" t="s">
        <v>2044</v>
      </c>
      <c r="AI273" s="14" t="s">
        <v>2045</v>
      </c>
      <c r="AJ273" s="45" t="s">
        <v>79</v>
      </c>
      <c r="AK273" s="11" t="s">
        <v>89</v>
      </c>
      <c r="AL273" s="24" t="s">
        <v>1704</v>
      </c>
      <c r="AM273" s="11" t="s">
        <v>57</v>
      </c>
      <c r="AN273" s="11"/>
      <c r="AO273" s="12" t="s">
        <v>1639</v>
      </c>
      <c r="AP273" s="14"/>
      <c r="AQ273" s="14"/>
      <c r="AR273" s="14"/>
      <c r="AS273" s="14"/>
      <c r="AT273" s="14" t="str">
        <f ca="1">IFERROR(VLOOKUP(B273,'[2]2017省级重点项目'!$B$3:$O$206,6,0),"")</f>
        <v/>
      </c>
      <c r="AU273" s="14" t="str">
        <f ca="1" t="shared" si="17"/>
        <v/>
      </c>
      <c r="AV273" s="14" t="str">
        <f ca="1">IFERROR(VLOOKUP(B273,'[2]2017省级重点项目'!$B$3:$O$206,7,0),"")</f>
        <v/>
      </c>
      <c r="AW273" s="14" t="str">
        <f ca="1" t="shared" si="18"/>
        <v/>
      </c>
      <c r="AX273" s="14" t="str">
        <f ca="1">IFERROR(VLOOKUP(B273,'[2]2017省级重点项目'!$B$3:$O$206,12,0),"")</f>
        <v/>
      </c>
      <c r="AY273" s="14" t="str">
        <f ca="1">IFERROR(VLOOKUP(B273,'[2]2017省级重点项目'!$B$3:$O$206,9,0),"")</f>
        <v/>
      </c>
      <c r="AZ273" s="14" t="str">
        <f ca="1">IFERROR(VLOOKUP(B273,'[2]2017省级重点项目'!$B$3:$O$206,10,0),"")</f>
        <v/>
      </c>
    </row>
    <row r="274" s="1" customFormat="1" ht="78.75" spans="1:52">
      <c r="A274" s="11">
        <f>IF(AJ274="","",COUNTA($AJ$7:AJ274))</f>
        <v>263</v>
      </c>
      <c r="B274" s="14" t="s">
        <v>2046</v>
      </c>
      <c r="C274" s="14" t="s">
        <v>60</v>
      </c>
      <c r="D274" s="14" t="s">
        <v>57</v>
      </c>
      <c r="E274" s="14"/>
      <c r="F274" s="14" t="s">
        <v>78</v>
      </c>
      <c r="G274" s="11" t="s">
        <v>1628</v>
      </c>
      <c r="H274" s="14" t="s">
        <v>79</v>
      </c>
      <c r="I274" s="14" t="s">
        <v>764</v>
      </c>
      <c r="J274" s="14" t="s">
        <v>2047</v>
      </c>
      <c r="K274" s="11" t="s">
        <v>422</v>
      </c>
      <c r="L274" s="20">
        <v>37300</v>
      </c>
      <c r="M274" s="11"/>
      <c r="N274" s="11">
        <v>37300</v>
      </c>
      <c r="O274" s="11"/>
      <c r="P274" s="11"/>
      <c r="Q274" s="11"/>
      <c r="R274" s="11"/>
      <c r="S274" s="11" t="s">
        <v>937</v>
      </c>
      <c r="T274" s="11" t="s">
        <v>35</v>
      </c>
      <c r="U274" s="20">
        <v>33300</v>
      </c>
      <c r="V274" s="14" t="s">
        <v>2048</v>
      </c>
      <c r="W274" s="20">
        <v>4000</v>
      </c>
      <c r="X274" s="14" t="s">
        <v>768</v>
      </c>
      <c r="Y274" s="29"/>
      <c r="Z274" s="29">
        <v>8</v>
      </c>
      <c r="AA274" s="14">
        <v>13.92</v>
      </c>
      <c r="AB274" s="14">
        <v>13.92</v>
      </c>
      <c r="AC274" s="14"/>
      <c r="AD274" s="14"/>
      <c r="AE274" s="14"/>
      <c r="AF274" s="14"/>
      <c r="AG274" s="47" t="s">
        <v>2049</v>
      </c>
      <c r="AH274" s="14"/>
      <c r="AI274" s="14"/>
      <c r="AJ274" s="45" t="s">
        <v>79</v>
      </c>
      <c r="AK274" s="11" t="s">
        <v>89</v>
      </c>
      <c r="AL274" s="24" t="s">
        <v>1704</v>
      </c>
      <c r="AM274" s="11" t="s">
        <v>57</v>
      </c>
      <c r="AN274" s="11"/>
      <c r="AO274" s="12" t="s">
        <v>1639</v>
      </c>
      <c r="AP274" s="14" t="s">
        <v>78</v>
      </c>
      <c r="AQ274" s="14"/>
      <c r="AR274" s="14"/>
      <c r="AS274" s="14"/>
      <c r="AT274" s="14" t="str">
        <f ca="1">IFERROR(VLOOKUP(B274,'[2]2017省级重点项目'!$B$3:$O$206,6,0),"")</f>
        <v/>
      </c>
      <c r="AU274" s="14" t="str">
        <f ca="1" t="shared" si="17"/>
        <v/>
      </c>
      <c r="AV274" s="14" t="str">
        <f ca="1">IFERROR(VLOOKUP(B274,'[2]2017省级重点项目'!$B$3:$O$206,7,0),"")</f>
        <v/>
      </c>
      <c r="AW274" s="14" t="str">
        <f ca="1" t="shared" si="18"/>
        <v/>
      </c>
      <c r="AX274" s="14" t="str">
        <f ca="1">IFERROR(VLOOKUP(B274,'[2]2017省级重点项目'!$B$3:$O$206,12,0),"")</f>
        <v/>
      </c>
      <c r="AY274" s="14" t="str">
        <f ca="1">IFERROR(VLOOKUP(B274,'[2]2017省级重点项目'!$B$3:$O$206,9,0),"")</f>
        <v/>
      </c>
      <c r="AZ274" s="14" t="str">
        <f ca="1">IFERROR(VLOOKUP(B274,'[2]2017省级重点项目'!$B$3:$O$206,10,0),"")</f>
        <v/>
      </c>
    </row>
    <row r="275" s="1" customFormat="1" ht="76" customHeight="1" spans="1:52">
      <c r="A275" s="11">
        <f>IF(AJ275="","",COUNTA($AJ$7:AJ275))</f>
        <v>264</v>
      </c>
      <c r="B275" s="14" t="s">
        <v>2050</v>
      </c>
      <c r="C275" s="14" t="s">
        <v>60</v>
      </c>
      <c r="D275" s="14" t="s">
        <v>57</v>
      </c>
      <c r="E275" s="14"/>
      <c r="F275" s="14" t="s">
        <v>78</v>
      </c>
      <c r="G275" s="11" t="s">
        <v>1628</v>
      </c>
      <c r="H275" s="14" t="s">
        <v>79</v>
      </c>
      <c r="I275" s="14" t="s">
        <v>764</v>
      </c>
      <c r="J275" s="14" t="s">
        <v>2051</v>
      </c>
      <c r="K275" s="11" t="s">
        <v>182</v>
      </c>
      <c r="L275" s="20">
        <v>32038</v>
      </c>
      <c r="M275" s="11"/>
      <c r="N275" s="11">
        <v>32038</v>
      </c>
      <c r="O275" s="11"/>
      <c r="P275" s="11"/>
      <c r="Q275" s="11"/>
      <c r="R275" s="11"/>
      <c r="S275" s="11" t="s">
        <v>66</v>
      </c>
      <c r="T275" s="11" t="s">
        <v>35</v>
      </c>
      <c r="U275" s="20">
        <v>23000</v>
      </c>
      <c r="V275" s="14" t="s">
        <v>2052</v>
      </c>
      <c r="W275" s="20">
        <v>9000</v>
      </c>
      <c r="X275" s="14" t="s">
        <v>768</v>
      </c>
      <c r="Y275" s="29"/>
      <c r="Z275" s="29">
        <v>12</v>
      </c>
      <c r="AA275" s="14">
        <v>13.92</v>
      </c>
      <c r="AB275" s="14">
        <v>13.92</v>
      </c>
      <c r="AC275" s="14"/>
      <c r="AD275" s="14"/>
      <c r="AE275" s="14"/>
      <c r="AF275" s="14"/>
      <c r="AG275" s="47" t="s">
        <v>2053</v>
      </c>
      <c r="AH275" s="14" t="s">
        <v>2054</v>
      </c>
      <c r="AI275" s="14" t="s">
        <v>2055</v>
      </c>
      <c r="AJ275" s="45" t="s">
        <v>79</v>
      </c>
      <c r="AK275" s="11" t="s">
        <v>89</v>
      </c>
      <c r="AL275" s="24" t="s">
        <v>1704</v>
      </c>
      <c r="AM275" s="11" t="s">
        <v>57</v>
      </c>
      <c r="AN275" s="11"/>
      <c r="AO275" s="12" t="s">
        <v>1639</v>
      </c>
      <c r="AP275" s="14" t="s">
        <v>78</v>
      </c>
      <c r="AQ275" s="14"/>
      <c r="AR275" s="14"/>
      <c r="AS275" s="14"/>
      <c r="AT275" s="14" t="str">
        <f ca="1">IFERROR(VLOOKUP(B275,'[2]2017省级重点项目'!$B$3:$O$206,6,0),"")</f>
        <v/>
      </c>
      <c r="AU275" s="14" t="str">
        <f ca="1" t="shared" si="17"/>
        <v/>
      </c>
      <c r="AV275" s="14" t="str">
        <f ca="1">IFERROR(VLOOKUP(B275,'[2]2017省级重点项目'!$B$3:$O$206,7,0),"")</f>
        <v/>
      </c>
      <c r="AW275" s="14" t="str">
        <f ca="1" t="shared" si="18"/>
        <v/>
      </c>
      <c r="AX275" s="14" t="str">
        <f ca="1">IFERROR(VLOOKUP(B275,'[2]2017省级重点项目'!$B$3:$O$206,12,0),"")</f>
        <v/>
      </c>
      <c r="AY275" s="14" t="str">
        <f ca="1">IFERROR(VLOOKUP(B275,'[2]2017省级重点项目'!$B$3:$O$206,9,0),"")</f>
        <v/>
      </c>
      <c r="AZ275" s="14" t="str">
        <f ca="1">IFERROR(VLOOKUP(B275,'[2]2017省级重点项目'!$B$3:$O$206,10,0),"")</f>
        <v/>
      </c>
    </row>
    <row r="276" s="1" customFormat="1" ht="62" customHeight="1" spans="1:52">
      <c r="A276" s="11">
        <f>IF(AJ276="","",COUNTA($AJ$7:AJ276))</f>
        <v>265</v>
      </c>
      <c r="B276" s="14" t="s">
        <v>2056</v>
      </c>
      <c r="C276" s="14" t="s">
        <v>60</v>
      </c>
      <c r="D276" s="14" t="s">
        <v>57</v>
      </c>
      <c r="E276" s="14"/>
      <c r="F276" s="14" t="s">
        <v>78</v>
      </c>
      <c r="G276" s="11" t="s">
        <v>1628</v>
      </c>
      <c r="H276" s="14" t="s">
        <v>79</v>
      </c>
      <c r="I276" s="14" t="s">
        <v>764</v>
      </c>
      <c r="J276" s="14" t="s">
        <v>2057</v>
      </c>
      <c r="K276" s="11" t="s">
        <v>82</v>
      </c>
      <c r="L276" s="20">
        <v>27000</v>
      </c>
      <c r="M276" s="11"/>
      <c r="N276" s="11">
        <v>27000</v>
      </c>
      <c r="O276" s="11"/>
      <c r="P276" s="11"/>
      <c r="Q276" s="11"/>
      <c r="R276" s="11"/>
      <c r="S276" s="11" t="s">
        <v>66</v>
      </c>
      <c r="T276" s="11" t="s">
        <v>35</v>
      </c>
      <c r="U276" s="20">
        <v>20000</v>
      </c>
      <c r="V276" s="14" t="s">
        <v>2058</v>
      </c>
      <c r="W276" s="20">
        <v>5000</v>
      </c>
      <c r="X276" s="14" t="s">
        <v>2059</v>
      </c>
      <c r="Y276" s="29"/>
      <c r="Z276" s="29"/>
      <c r="AA276" s="14">
        <v>14</v>
      </c>
      <c r="AB276" s="14">
        <v>14</v>
      </c>
      <c r="AC276" s="14"/>
      <c r="AD276" s="14"/>
      <c r="AE276" s="14"/>
      <c r="AF276" s="14"/>
      <c r="AG276" s="47" t="s">
        <v>2060</v>
      </c>
      <c r="AH276" s="14"/>
      <c r="AI276" s="14" t="s">
        <v>2061</v>
      </c>
      <c r="AJ276" s="45" t="s">
        <v>79</v>
      </c>
      <c r="AK276" s="11" t="s">
        <v>89</v>
      </c>
      <c r="AL276" s="24" t="s">
        <v>1704</v>
      </c>
      <c r="AM276" s="11" t="s">
        <v>57</v>
      </c>
      <c r="AN276" s="11"/>
      <c r="AO276" s="12" t="s">
        <v>1639</v>
      </c>
      <c r="AP276" s="14"/>
      <c r="AQ276" s="14"/>
      <c r="AR276" s="14"/>
      <c r="AS276" s="14"/>
      <c r="AT276" s="14" t="str">
        <f ca="1">IFERROR(VLOOKUP(B276,'[2]2017省级重点项目'!$B$3:$O$206,6,0),"")</f>
        <v/>
      </c>
      <c r="AU276" s="14" t="str">
        <f ca="1" t="shared" si="17"/>
        <v/>
      </c>
      <c r="AV276" s="14" t="str">
        <f ca="1">IFERROR(VLOOKUP(B276,'[2]2017省级重点项目'!$B$3:$O$206,7,0),"")</f>
        <v/>
      </c>
      <c r="AW276" s="14" t="str">
        <f ca="1" t="shared" si="18"/>
        <v/>
      </c>
      <c r="AX276" s="14" t="str">
        <f ca="1">IFERROR(VLOOKUP(B276,'[2]2017省级重点项目'!$B$3:$O$206,12,0),"")</f>
        <v/>
      </c>
      <c r="AY276" s="14" t="str">
        <f ca="1">IFERROR(VLOOKUP(B276,'[2]2017省级重点项目'!$B$3:$O$206,9,0),"")</f>
        <v/>
      </c>
      <c r="AZ276" s="14" t="str">
        <f ca="1">IFERROR(VLOOKUP(B276,'[2]2017省级重点项目'!$B$3:$O$206,10,0),"")</f>
        <v/>
      </c>
    </row>
    <row r="277" s="1" customFormat="1" ht="61" customHeight="1" spans="1:52">
      <c r="A277" s="11">
        <f>IF(AJ277="","",COUNTA($AJ$7:AJ277))</f>
        <v>266</v>
      </c>
      <c r="B277" s="14" t="s">
        <v>2062</v>
      </c>
      <c r="C277" s="14" t="s">
        <v>117</v>
      </c>
      <c r="D277" s="14" t="s">
        <v>118</v>
      </c>
      <c r="E277" s="14"/>
      <c r="F277" s="14" t="s">
        <v>78</v>
      </c>
      <c r="G277" s="11" t="s">
        <v>1628</v>
      </c>
      <c r="H277" s="14" t="s">
        <v>79</v>
      </c>
      <c r="I277" s="14" t="s">
        <v>764</v>
      </c>
      <c r="J277" s="14" t="s">
        <v>2063</v>
      </c>
      <c r="K277" s="11" t="s">
        <v>122</v>
      </c>
      <c r="L277" s="20">
        <v>100000</v>
      </c>
      <c r="M277" s="11"/>
      <c r="N277" s="11">
        <v>100000</v>
      </c>
      <c r="O277" s="11"/>
      <c r="P277" s="11"/>
      <c r="Q277" s="11"/>
      <c r="R277" s="11"/>
      <c r="S277" s="11" t="s">
        <v>66</v>
      </c>
      <c r="T277" s="11" t="s">
        <v>35</v>
      </c>
      <c r="U277" s="20">
        <v>60000</v>
      </c>
      <c r="V277" s="14" t="s">
        <v>2064</v>
      </c>
      <c r="W277" s="20">
        <v>25000</v>
      </c>
      <c r="X277" s="14" t="s">
        <v>2065</v>
      </c>
      <c r="Y277" s="29"/>
      <c r="Z277" s="29"/>
      <c r="AA277" s="14">
        <v>67.6</v>
      </c>
      <c r="AB277" s="14">
        <v>67.6</v>
      </c>
      <c r="AC277" s="14"/>
      <c r="AD277" s="14"/>
      <c r="AE277" s="14"/>
      <c r="AF277" s="14"/>
      <c r="AG277" s="47" t="s">
        <v>2066</v>
      </c>
      <c r="AH277" s="14" t="s">
        <v>2067</v>
      </c>
      <c r="AI277" s="14" t="s">
        <v>2067</v>
      </c>
      <c r="AJ277" s="45" t="s">
        <v>79</v>
      </c>
      <c r="AK277" s="11" t="s">
        <v>89</v>
      </c>
      <c r="AL277" s="24" t="s">
        <v>1704</v>
      </c>
      <c r="AM277" s="11" t="s">
        <v>57</v>
      </c>
      <c r="AN277" s="11"/>
      <c r="AO277" s="12" t="s">
        <v>2068</v>
      </c>
      <c r="AP277" s="14"/>
      <c r="AQ277" s="14"/>
      <c r="AR277" s="14"/>
      <c r="AS277" s="14"/>
      <c r="AT277" s="14" t="str">
        <f ca="1">IFERROR(VLOOKUP(B277,'[2]2017省级重点项目'!$B$3:$O$206,6,0),"")</f>
        <v/>
      </c>
      <c r="AU277" s="14" t="str">
        <f ca="1" t="shared" si="17"/>
        <v/>
      </c>
      <c r="AV277" s="14" t="str">
        <f ca="1">IFERROR(VLOOKUP(B277,'[2]2017省级重点项目'!$B$3:$O$206,7,0),"")</f>
        <v/>
      </c>
      <c r="AW277" s="14" t="str">
        <f ca="1" t="shared" si="18"/>
        <v/>
      </c>
      <c r="AX277" s="14" t="str">
        <f ca="1">IFERROR(VLOOKUP(B277,'[2]2017省级重点项目'!$B$3:$O$206,12,0),"")</f>
        <v/>
      </c>
      <c r="AY277" s="14" t="str">
        <f ca="1">IFERROR(VLOOKUP(B277,'[2]2017省级重点项目'!$B$3:$O$206,9,0),"")</f>
        <v/>
      </c>
      <c r="AZ277" s="14" t="str">
        <f ca="1">IFERROR(VLOOKUP(B277,'[2]2017省级重点项目'!$B$3:$O$206,10,0),"")</f>
        <v/>
      </c>
    </row>
    <row r="278" s="1" customFormat="1" ht="63" customHeight="1" spans="1:52">
      <c r="A278" s="11">
        <f>IF(AJ278="","",COUNTA($AJ$7:AJ278))</f>
        <v>267</v>
      </c>
      <c r="B278" s="14" t="s">
        <v>2069</v>
      </c>
      <c r="C278" s="14" t="s">
        <v>60</v>
      </c>
      <c r="D278" s="14" t="s">
        <v>57</v>
      </c>
      <c r="E278" s="14"/>
      <c r="F278" s="14" t="s">
        <v>78</v>
      </c>
      <c r="G278" s="11" t="s">
        <v>1628</v>
      </c>
      <c r="H278" s="14" t="s">
        <v>79</v>
      </c>
      <c r="I278" s="14" t="s">
        <v>604</v>
      </c>
      <c r="J278" s="14" t="s">
        <v>2070</v>
      </c>
      <c r="K278" s="11" t="s">
        <v>220</v>
      </c>
      <c r="L278" s="20">
        <v>200000</v>
      </c>
      <c r="M278" s="11"/>
      <c r="N278" s="11">
        <v>120000</v>
      </c>
      <c r="O278" s="11">
        <v>80000</v>
      </c>
      <c r="P278" s="11"/>
      <c r="Q278" s="11"/>
      <c r="R278" s="11"/>
      <c r="S278" s="11" t="s">
        <v>66</v>
      </c>
      <c r="T278" s="11" t="s">
        <v>35</v>
      </c>
      <c r="U278" s="20">
        <v>108000</v>
      </c>
      <c r="V278" s="14" t="s">
        <v>2071</v>
      </c>
      <c r="W278" s="20">
        <v>20000</v>
      </c>
      <c r="X278" s="14" t="s">
        <v>2072</v>
      </c>
      <c r="Y278" s="29"/>
      <c r="Z278" s="29"/>
      <c r="AA278" s="14">
        <v>200</v>
      </c>
      <c r="AB278" s="14">
        <v>200</v>
      </c>
      <c r="AC278" s="14"/>
      <c r="AD278" s="14"/>
      <c r="AE278" s="14"/>
      <c r="AF278" s="14"/>
      <c r="AG278" s="47" t="s">
        <v>2073</v>
      </c>
      <c r="AH278" s="14" t="s">
        <v>2074</v>
      </c>
      <c r="AI278" s="14" t="s">
        <v>2075</v>
      </c>
      <c r="AJ278" s="45" t="s">
        <v>79</v>
      </c>
      <c r="AK278" s="11" t="s">
        <v>89</v>
      </c>
      <c r="AL278" s="24" t="s">
        <v>1704</v>
      </c>
      <c r="AM278" s="11" t="s">
        <v>57</v>
      </c>
      <c r="AN278" s="11"/>
      <c r="AO278" s="12" t="s">
        <v>1639</v>
      </c>
      <c r="AP278" s="14" t="s">
        <v>78</v>
      </c>
      <c r="AQ278" s="14"/>
      <c r="AR278" s="14" t="s">
        <v>78</v>
      </c>
      <c r="AS278" s="14"/>
      <c r="AT278" s="14" t="str">
        <f ca="1">IFERROR(VLOOKUP(B278,'[2]2017省级重点项目'!$B$3:$O$206,6,0),"")</f>
        <v/>
      </c>
      <c r="AU278" s="14" t="str">
        <f ca="1" t="shared" si="17"/>
        <v/>
      </c>
      <c r="AV278" s="14" t="str">
        <f ca="1">IFERROR(VLOOKUP(B278,'[2]2017省级重点项目'!$B$3:$O$206,7,0),"")</f>
        <v/>
      </c>
      <c r="AW278" s="14" t="str">
        <f ca="1" t="shared" si="18"/>
        <v/>
      </c>
      <c r="AX278" s="14" t="str">
        <f ca="1">IFERROR(VLOOKUP(B278,'[2]2017省级重点项目'!$B$3:$O$206,12,0),"")</f>
        <v/>
      </c>
      <c r="AY278" s="14" t="str">
        <f ca="1">IFERROR(VLOOKUP(B278,'[2]2017省级重点项目'!$B$3:$O$206,9,0),"")</f>
        <v/>
      </c>
      <c r="AZ278" s="14" t="str">
        <f ca="1">IFERROR(VLOOKUP(B278,'[2]2017省级重点项目'!$B$3:$O$206,10,0),"")</f>
        <v/>
      </c>
    </row>
    <row r="279" s="1" customFormat="1" ht="83" customHeight="1" spans="1:52">
      <c r="A279" s="11">
        <f>IF(AJ279="","",COUNTA($AJ$7:AJ279))</f>
        <v>268</v>
      </c>
      <c r="B279" s="14" t="s">
        <v>2076</v>
      </c>
      <c r="C279" s="14" t="s">
        <v>60</v>
      </c>
      <c r="D279" s="14" t="s">
        <v>57</v>
      </c>
      <c r="E279" s="14"/>
      <c r="F279" s="14" t="s">
        <v>78</v>
      </c>
      <c r="G279" s="11" t="s">
        <v>1628</v>
      </c>
      <c r="H279" s="14" t="s">
        <v>79</v>
      </c>
      <c r="I279" s="14" t="s">
        <v>80</v>
      </c>
      <c r="J279" s="14" t="s">
        <v>2077</v>
      </c>
      <c r="K279" s="11" t="s">
        <v>182</v>
      </c>
      <c r="L279" s="20">
        <v>53300</v>
      </c>
      <c r="M279" s="11"/>
      <c r="N279" s="11">
        <v>53300</v>
      </c>
      <c r="O279" s="11"/>
      <c r="P279" s="11"/>
      <c r="Q279" s="11"/>
      <c r="R279" s="11"/>
      <c r="S279" s="11" t="s">
        <v>83</v>
      </c>
      <c r="T279" s="11" t="s">
        <v>35</v>
      </c>
      <c r="U279" s="20">
        <v>45300</v>
      </c>
      <c r="V279" s="14" t="s">
        <v>2078</v>
      </c>
      <c r="W279" s="20">
        <v>6000</v>
      </c>
      <c r="X279" s="14" t="s">
        <v>768</v>
      </c>
      <c r="Y279" s="29"/>
      <c r="Z279" s="29">
        <v>12</v>
      </c>
      <c r="AA279" s="14">
        <v>62.6</v>
      </c>
      <c r="AB279" s="14">
        <v>52.6</v>
      </c>
      <c r="AC279" s="14"/>
      <c r="AD279" s="14"/>
      <c r="AE279" s="14"/>
      <c r="AF279" s="14"/>
      <c r="AG279" s="47" t="s">
        <v>2079</v>
      </c>
      <c r="AH279" s="14" t="s">
        <v>2080</v>
      </c>
      <c r="AI279" s="14" t="s">
        <v>2081</v>
      </c>
      <c r="AJ279" s="45" t="s">
        <v>79</v>
      </c>
      <c r="AK279" s="11" t="s">
        <v>89</v>
      </c>
      <c r="AL279" s="24" t="s">
        <v>1704</v>
      </c>
      <c r="AM279" s="11" t="s">
        <v>57</v>
      </c>
      <c r="AN279" s="11"/>
      <c r="AO279" s="12" t="s">
        <v>1639</v>
      </c>
      <c r="AP279" s="14" t="s">
        <v>78</v>
      </c>
      <c r="AQ279" s="14"/>
      <c r="AR279" s="14"/>
      <c r="AS279" s="14"/>
      <c r="AT279" s="14" t="str">
        <f ca="1">IFERROR(VLOOKUP(B279,'[2]2017省级重点项目'!$B$3:$O$206,6,0),"")</f>
        <v/>
      </c>
      <c r="AU279" s="14" t="str">
        <f ca="1" t="shared" ref="AU279:AU319" si="19">IFERROR(L279-AT279,"")</f>
        <v/>
      </c>
      <c r="AV279" s="14" t="str">
        <f ca="1">IFERROR(VLOOKUP(B279,'[2]2017省级重点项目'!$B$3:$O$206,7,0),"")</f>
        <v/>
      </c>
      <c r="AW279" s="14" t="str">
        <f ca="1" t="shared" ref="AW279:AW319" si="20">IFERROR(W279-AV279,"")</f>
        <v/>
      </c>
      <c r="AX279" s="14" t="str">
        <f ca="1">IFERROR(VLOOKUP(B279,'[2]2017省级重点项目'!$B$3:$O$206,12,0),"")</f>
        <v/>
      </c>
      <c r="AY279" s="14" t="str">
        <f ca="1">IFERROR(VLOOKUP(B279,'[2]2017省级重点项目'!$B$3:$O$206,9,0),"")</f>
        <v/>
      </c>
      <c r="AZ279" s="14" t="str">
        <f ca="1">IFERROR(VLOOKUP(B279,'[2]2017省级重点项目'!$B$3:$O$206,10,0),"")</f>
        <v/>
      </c>
    </row>
    <row r="280" s="1" customFormat="1" ht="129" customHeight="1" spans="1:52">
      <c r="A280" s="11">
        <f>IF(AJ280="","",COUNTA($AJ$7:AJ280))</f>
        <v>269</v>
      </c>
      <c r="B280" s="12" t="s">
        <v>2082</v>
      </c>
      <c r="C280" s="13" t="s">
        <v>117</v>
      </c>
      <c r="D280" s="13" t="s">
        <v>117</v>
      </c>
      <c r="E280" s="13" t="s">
        <v>78</v>
      </c>
      <c r="F280" s="13" t="s">
        <v>78</v>
      </c>
      <c r="G280" s="13" t="s">
        <v>1628</v>
      </c>
      <c r="H280" s="13" t="s">
        <v>97</v>
      </c>
      <c r="I280" s="13" t="s">
        <v>2083</v>
      </c>
      <c r="J280" s="12" t="s">
        <v>2084</v>
      </c>
      <c r="K280" s="13" t="s">
        <v>220</v>
      </c>
      <c r="L280" s="21">
        <v>629072</v>
      </c>
      <c r="M280" s="13">
        <v>0</v>
      </c>
      <c r="N280" s="13">
        <v>353653</v>
      </c>
      <c r="O280" s="13">
        <v>0</v>
      </c>
      <c r="P280" s="13">
        <v>0</v>
      </c>
      <c r="Q280" s="13">
        <v>0</v>
      </c>
      <c r="R280" s="13">
        <v>0</v>
      </c>
      <c r="S280" s="13" t="s">
        <v>35</v>
      </c>
      <c r="T280" s="13" t="s">
        <v>35</v>
      </c>
      <c r="U280" s="21">
        <v>203000</v>
      </c>
      <c r="V280" s="12" t="s">
        <v>2085</v>
      </c>
      <c r="W280" s="21">
        <v>105000</v>
      </c>
      <c r="X280" s="12" t="s">
        <v>2086</v>
      </c>
      <c r="Y280" s="30"/>
      <c r="Z280" s="30"/>
      <c r="AA280" s="13">
        <v>298</v>
      </c>
      <c r="AB280" s="13">
        <v>215</v>
      </c>
      <c r="AC280" s="13">
        <v>0</v>
      </c>
      <c r="AD280" s="13">
        <v>0</v>
      </c>
      <c r="AE280" s="13">
        <v>0</v>
      </c>
      <c r="AF280" s="13">
        <v>0</v>
      </c>
      <c r="AG280" s="22" t="s">
        <v>2087</v>
      </c>
      <c r="AH280" s="13" t="s">
        <v>2088</v>
      </c>
      <c r="AI280" s="13" t="s">
        <v>2089</v>
      </c>
      <c r="AJ280" s="46" t="s">
        <v>97</v>
      </c>
      <c r="AK280" s="13" t="s">
        <v>108</v>
      </c>
      <c r="AL280" s="13" t="s">
        <v>1704</v>
      </c>
      <c r="AM280" s="13" t="s">
        <v>57</v>
      </c>
      <c r="AN280" s="13"/>
      <c r="AO280" s="13" t="s">
        <v>1639</v>
      </c>
      <c r="AP280" s="13"/>
      <c r="AQ280" s="13"/>
      <c r="AR280" s="13"/>
      <c r="AS280" s="13"/>
      <c r="AT280" s="14" t="str">
        <f ca="1">IFERROR(VLOOKUP(B280,'[2]2017省级重点项目'!$B$3:$O$206,6,0),"")</f>
        <v/>
      </c>
      <c r="AU280" s="14" t="str">
        <f ca="1" t="shared" si="19"/>
        <v/>
      </c>
      <c r="AV280" s="14" t="str">
        <f ca="1">IFERROR(VLOOKUP(B280,'[2]2017省级重点项目'!$B$3:$O$206,7,0),"")</f>
        <v/>
      </c>
      <c r="AW280" s="14" t="str">
        <f ca="1" t="shared" si="20"/>
        <v/>
      </c>
      <c r="AX280" s="14" t="str">
        <f ca="1">IFERROR(VLOOKUP(B280,'[2]2017省级重点项目'!$B$3:$O$206,12,0),"")</f>
        <v/>
      </c>
      <c r="AY280" s="14" t="str">
        <f ca="1">IFERROR(VLOOKUP(B280,'[2]2017省级重点项目'!$B$3:$O$206,9,0),"")</f>
        <v/>
      </c>
      <c r="AZ280" s="14" t="str">
        <f ca="1">IFERROR(VLOOKUP(B280,'[2]2017省级重点项目'!$B$3:$O$206,10,0),"")</f>
        <v/>
      </c>
    </row>
    <row r="281" s="1" customFormat="1" ht="90" spans="1:52">
      <c r="A281" s="11">
        <f>IF(AJ281="","",COUNTA($AJ$7:AJ281))</f>
        <v>270</v>
      </c>
      <c r="B281" s="12" t="s">
        <v>2090</v>
      </c>
      <c r="C281" s="13" t="s">
        <v>60</v>
      </c>
      <c r="D281" s="13" t="s">
        <v>60</v>
      </c>
      <c r="E281" s="13" t="s">
        <v>78</v>
      </c>
      <c r="F281" s="13" t="s">
        <v>78</v>
      </c>
      <c r="G281" s="13" t="s">
        <v>1628</v>
      </c>
      <c r="H281" s="13" t="s">
        <v>97</v>
      </c>
      <c r="I281" s="13" t="s">
        <v>110</v>
      </c>
      <c r="J281" s="12" t="s">
        <v>2091</v>
      </c>
      <c r="K281" s="13" t="s">
        <v>133</v>
      </c>
      <c r="L281" s="21">
        <v>146595</v>
      </c>
      <c r="M281" s="13"/>
      <c r="N281" s="13">
        <v>55325</v>
      </c>
      <c r="O281" s="13">
        <v>91273</v>
      </c>
      <c r="P281" s="13" t="s">
        <v>1681</v>
      </c>
      <c r="Q281" s="13" t="s">
        <v>1681</v>
      </c>
      <c r="R281" s="13"/>
      <c r="S281" s="13" t="s">
        <v>2092</v>
      </c>
      <c r="T281" s="13" t="s">
        <v>2093</v>
      </c>
      <c r="U281" s="21">
        <v>117500</v>
      </c>
      <c r="V281" s="12" t="s">
        <v>2094</v>
      </c>
      <c r="W281" s="21">
        <v>20000</v>
      </c>
      <c r="X281" s="12" t="s">
        <v>2095</v>
      </c>
      <c r="Y281" s="30"/>
      <c r="Z281" s="30">
        <v>12</v>
      </c>
      <c r="AA281" s="13">
        <v>1523.4</v>
      </c>
      <c r="AB281" s="13">
        <v>813.9</v>
      </c>
      <c r="AC281" s="13" t="s">
        <v>269</v>
      </c>
      <c r="AD281" s="13" t="s">
        <v>269</v>
      </c>
      <c r="AE281" s="13" t="s">
        <v>269</v>
      </c>
      <c r="AF281" s="13" t="s">
        <v>269</v>
      </c>
      <c r="AG281" s="22" t="s">
        <v>2096</v>
      </c>
      <c r="AH281" s="13" t="s">
        <v>2097</v>
      </c>
      <c r="AI281" s="13" t="s">
        <v>2098</v>
      </c>
      <c r="AJ281" s="46" t="s">
        <v>97</v>
      </c>
      <c r="AK281" s="13" t="s">
        <v>108</v>
      </c>
      <c r="AL281" s="13" t="s">
        <v>1704</v>
      </c>
      <c r="AM281" s="13" t="s">
        <v>57</v>
      </c>
      <c r="AN281" s="13"/>
      <c r="AO281" s="13" t="s">
        <v>1639</v>
      </c>
      <c r="AP281" s="13" t="s">
        <v>78</v>
      </c>
      <c r="AQ281" s="13" t="s">
        <v>78</v>
      </c>
      <c r="AR281" s="13" t="s">
        <v>78</v>
      </c>
      <c r="AS281" s="13"/>
      <c r="AT281" s="14">
        <f ca="1">IFERROR(VLOOKUP(B281,'[2]2017省级重点项目'!$B$3:$O$206,6,0),"")</f>
        <v>146595</v>
      </c>
      <c r="AU281" s="14">
        <f ca="1" t="shared" si="19"/>
        <v>0</v>
      </c>
      <c r="AV281" s="14">
        <f ca="1">IFERROR(VLOOKUP(B281,'[2]2017省级重点项目'!$B$3:$O$206,7,0),"")</f>
        <v>20000</v>
      </c>
      <c r="AW281" s="14">
        <f ca="1" t="shared" si="20"/>
        <v>0</v>
      </c>
      <c r="AX281" s="14" t="str">
        <f ca="1">IFERROR(VLOOKUP(B281,'[2]2017省级重点项目'!$B$3:$O$206,12,0),"")</f>
        <v>福清市</v>
      </c>
      <c r="AY281" s="14" t="str">
        <f ca="1">IFERROR(VLOOKUP(B281,'[2]2017省级重点项目'!$B$3:$O$206,9,0),"")</f>
        <v>无</v>
      </c>
      <c r="AZ281" s="14">
        <f ca="1">IFERROR(VLOOKUP(B281,'[2]2017省级重点项目'!$B$3:$O$206,10,0),"")</f>
        <v>12</v>
      </c>
    </row>
    <row r="282" s="1" customFormat="1" ht="78" customHeight="1" spans="1:52">
      <c r="A282" s="11">
        <f>IF(AJ282="","",COUNTA($AJ$7:AJ282))</f>
        <v>271</v>
      </c>
      <c r="B282" s="12" t="s">
        <v>2099</v>
      </c>
      <c r="C282" s="13" t="s">
        <v>117</v>
      </c>
      <c r="D282" s="13" t="s">
        <v>117</v>
      </c>
      <c r="E282" s="13" t="s">
        <v>78</v>
      </c>
      <c r="F282" s="13" t="s">
        <v>78</v>
      </c>
      <c r="G282" s="13" t="s">
        <v>1628</v>
      </c>
      <c r="H282" s="13" t="s">
        <v>97</v>
      </c>
      <c r="I282" s="13" t="s">
        <v>1224</v>
      </c>
      <c r="J282" s="12" t="s">
        <v>2100</v>
      </c>
      <c r="K282" s="13" t="s">
        <v>122</v>
      </c>
      <c r="L282" s="21">
        <v>200000</v>
      </c>
      <c r="M282" s="13"/>
      <c r="N282" s="13"/>
      <c r="O282" s="13"/>
      <c r="P282" s="13"/>
      <c r="Q282" s="13"/>
      <c r="R282" s="13"/>
      <c r="S282" s="13"/>
      <c r="T282" s="13"/>
      <c r="U282" s="21">
        <v>51000</v>
      </c>
      <c r="V282" s="12" t="s">
        <v>2101</v>
      </c>
      <c r="W282" s="21">
        <v>50000</v>
      </c>
      <c r="X282" s="12" t="s">
        <v>2102</v>
      </c>
      <c r="Y282" s="30"/>
      <c r="Z282" s="30">
        <v>10</v>
      </c>
      <c r="AA282" s="13"/>
      <c r="AB282" s="13"/>
      <c r="AC282" s="13"/>
      <c r="AD282" s="13"/>
      <c r="AE282" s="13"/>
      <c r="AF282" s="13"/>
      <c r="AG282" s="22" t="s">
        <v>2103</v>
      </c>
      <c r="AH282" s="13" t="s">
        <v>2104</v>
      </c>
      <c r="AI282" s="13" t="s">
        <v>2105</v>
      </c>
      <c r="AJ282" s="46" t="s">
        <v>97</v>
      </c>
      <c r="AK282" s="13" t="s">
        <v>108</v>
      </c>
      <c r="AL282" s="13" t="s">
        <v>1704</v>
      </c>
      <c r="AM282" s="13" t="s">
        <v>57</v>
      </c>
      <c r="AN282" s="13"/>
      <c r="AO282" s="13" t="s">
        <v>1639</v>
      </c>
      <c r="AP282" s="13" t="s">
        <v>78</v>
      </c>
      <c r="AQ282" s="13" t="s">
        <v>78</v>
      </c>
      <c r="AR282" s="13" t="s">
        <v>78</v>
      </c>
      <c r="AS282" s="13"/>
      <c r="AT282" s="14">
        <f ca="1">IFERROR(VLOOKUP(B282,'[2]2017省级重点项目'!$B$3:$O$206,6,0),"")</f>
        <v>200000</v>
      </c>
      <c r="AU282" s="14">
        <f ca="1" t="shared" si="19"/>
        <v>0</v>
      </c>
      <c r="AV282" s="14">
        <f ca="1">IFERROR(VLOOKUP(B282,'[2]2017省级重点项目'!$B$3:$O$206,7,0),"")</f>
        <v>25000</v>
      </c>
      <c r="AW282" s="14">
        <f ca="1" t="shared" si="20"/>
        <v>25000</v>
      </c>
      <c r="AX282" s="14" t="str">
        <f ca="1">IFERROR(VLOOKUP(B282,'[2]2017省级重点项目'!$B$3:$O$206,12,0),"")</f>
        <v>福清市</v>
      </c>
      <c r="AY282" s="14" t="str">
        <f ca="1">IFERROR(VLOOKUP(B282,'[2]2017省级重点项目'!$B$3:$O$206,9,0),"")</f>
        <v>无</v>
      </c>
      <c r="AZ282" s="14">
        <f ca="1">IFERROR(VLOOKUP(B282,'[2]2017省级重点项目'!$B$3:$O$206,10,0),"")</f>
        <v>10</v>
      </c>
    </row>
    <row r="283" s="1" customFormat="1" ht="96" spans="1:52">
      <c r="A283" s="11">
        <f>IF(AJ283="","",COUNTA($AJ$7:AJ283))</f>
        <v>272</v>
      </c>
      <c r="B283" s="12" t="s">
        <v>2106</v>
      </c>
      <c r="C283" s="13" t="s">
        <v>60</v>
      </c>
      <c r="D283" s="13" t="s">
        <v>60</v>
      </c>
      <c r="E283" s="13" t="s">
        <v>78</v>
      </c>
      <c r="F283" s="13" t="s">
        <v>78</v>
      </c>
      <c r="G283" s="13" t="s">
        <v>1628</v>
      </c>
      <c r="H283" s="13" t="s">
        <v>97</v>
      </c>
      <c r="I283" s="13" t="s">
        <v>1231</v>
      </c>
      <c r="J283" s="12" t="s">
        <v>2107</v>
      </c>
      <c r="K283" s="13" t="s">
        <v>200</v>
      </c>
      <c r="L283" s="21">
        <v>600000</v>
      </c>
      <c r="M283" s="13"/>
      <c r="N283" s="13">
        <v>600000</v>
      </c>
      <c r="O283" s="13" t="s">
        <v>299</v>
      </c>
      <c r="P283" s="13" t="s">
        <v>299</v>
      </c>
      <c r="Q283" s="13" t="s">
        <v>299</v>
      </c>
      <c r="R283" s="13"/>
      <c r="S283" s="13" t="s">
        <v>66</v>
      </c>
      <c r="T283" s="13" t="s">
        <v>35</v>
      </c>
      <c r="U283" s="21">
        <v>580000</v>
      </c>
      <c r="V283" s="12" t="s">
        <v>2108</v>
      </c>
      <c r="W283" s="21">
        <v>20000</v>
      </c>
      <c r="X283" s="12" t="s">
        <v>2109</v>
      </c>
      <c r="Y283" s="30"/>
      <c r="Z283" s="30">
        <v>12</v>
      </c>
      <c r="AA283" s="13"/>
      <c r="AB283" s="13"/>
      <c r="AC283" s="13"/>
      <c r="AD283" s="13"/>
      <c r="AE283" s="13"/>
      <c r="AF283" s="13"/>
      <c r="AG283" s="22" t="s">
        <v>2110</v>
      </c>
      <c r="AH283" s="13" t="s">
        <v>2111</v>
      </c>
      <c r="AI283" s="13" t="s">
        <v>2112</v>
      </c>
      <c r="AJ283" s="46" t="s">
        <v>97</v>
      </c>
      <c r="AK283" s="13" t="s">
        <v>108</v>
      </c>
      <c r="AL283" s="13" t="s">
        <v>1704</v>
      </c>
      <c r="AM283" s="13" t="s">
        <v>57</v>
      </c>
      <c r="AN283" s="13"/>
      <c r="AO283" s="13" t="s">
        <v>1639</v>
      </c>
      <c r="AP283" s="13"/>
      <c r="AQ283" s="13"/>
      <c r="AR283" s="13"/>
      <c r="AS283" s="13"/>
      <c r="AT283" s="14" t="str">
        <f ca="1">IFERROR(VLOOKUP(B283,'[2]2017省级重点项目'!$B$3:$O$206,6,0),"")</f>
        <v/>
      </c>
      <c r="AU283" s="14" t="str">
        <f ca="1" t="shared" si="19"/>
        <v/>
      </c>
      <c r="AV283" s="14" t="str">
        <f ca="1">IFERROR(VLOOKUP(B283,'[2]2017省级重点项目'!$B$3:$O$206,7,0),"")</f>
        <v/>
      </c>
      <c r="AW283" s="14" t="str">
        <f ca="1" t="shared" si="20"/>
        <v/>
      </c>
      <c r="AX283" s="14" t="str">
        <f ca="1">IFERROR(VLOOKUP(B283,'[2]2017省级重点项目'!$B$3:$O$206,12,0),"")</f>
        <v/>
      </c>
      <c r="AY283" s="14" t="str">
        <f ca="1">IFERROR(VLOOKUP(B283,'[2]2017省级重点项目'!$B$3:$O$206,9,0),"")</f>
        <v/>
      </c>
      <c r="AZ283" s="14" t="str">
        <f ca="1">IFERROR(VLOOKUP(B283,'[2]2017省级重点项目'!$B$3:$O$206,10,0),"")</f>
        <v/>
      </c>
    </row>
    <row r="284" s="1" customFormat="1" ht="59" customHeight="1" spans="1:52">
      <c r="A284" s="11">
        <f>IF(AJ284="","",COUNTA($AJ$7:AJ284))</f>
        <v>273</v>
      </c>
      <c r="B284" s="12" t="s">
        <v>2113</v>
      </c>
      <c r="C284" s="13" t="s">
        <v>117</v>
      </c>
      <c r="D284" s="13" t="s">
        <v>117</v>
      </c>
      <c r="E284" s="13" t="s">
        <v>78</v>
      </c>
      <c r="F284" s="13" t="s">
        <v>78</v>
      </c>
      <c r="G284" s="13" t="s">
        <v>1628</v>
      </c>
      <c r="H284" s="13" t="s">
        <v>97</v>
      </c>
      <c r="I284" s="13" t="s">
        <v>2114</v>
      </c>
      <c r="J284" s="12" t="s">
        <v>2115</v>
      </c>
      <c r="K284" s="13" t="s">
        <v>257</v>
      </c>
      <c r="L284" s="21">
        <v>300000</v>
      </c>
      <c r="M284" s="13"/>
      <c r="N284" s="13"/>
      <c r="O284" s="13"/>
      <c r="P284" s="13"/>
      <c r="Q284" s="13"/>
      <c r="R284" s="13"/>
      <c r="S284" s="13"/>
      <c r="T284" s="13"/>
      <c r="U284" s="21">
        <v>140000</v>
      </c>
      <c r="V284" s="12" t="s">
        <v>2116</v>
      </c>
      <c r="W284" s="21">
        <v>100000</v>
      </c>
      <c r="X284" s="12" t="s">
        <v>2117</v>
      </c>
      <c r="Y284" s="30"/>
      <c r="Z284" s="30"/>
      <c r="AA284" s="13">
        <v>134</v>
      </c>
      <c r="AB284" s="13"/>
      <c r="AC284" s="13"/>
      <c r="AD284" s="13"/>
      <c r="AE284" s="13"/>
      <c r="AF284" s="13"/>
      <c r="AG284" s="22" t="s">
        <v>2118</v>
      </c>
      <c r="AH284" s="13" t="s">
        <v>2119</v>
      </c>
      <c r="AI284" s="13" t="s">
        <v>2119</v>
      </c>
      <c r="AJ284" s="46" t="s">
        <v>97</v>
      </c>
      <c r="AK284" s="13" t="s">
        <v>108</v>
      </c>
      <c r="AL284" s="13" t="s">
        <v>1704</v>
      </c>
      <c r="AM284" s="13" t="s">
        <v>57</v>
      </c>
      <c r="AN284" s="13"/>
      <c r="AO284" s="13" t="s">
        <v>1639</v>
      </c>
      <c r="AP284" s="13"/>
      <c r="AQ284" s="13"/>
      <c r="AR284" s="13"/>
      <c r="AS284" s="13"/>
      <c r="AT284" s="14" t="str">
        <f ca="1">IFERROR(VLOOKUP(B284,'[2]2017省级重点项目'!$B$3:$O$206,6,0),"")</f>
        <v/>
      </c>
      <c r="AU284" s="14" t="str">
        <f ca="1" t="shared" si="19"/>
        <v/>
      </c>
      <c r="AV284" s="14" t="str">
        <f ca="1">IFERROR(VLOOKUP(B284,'[2]2017省级重点项目'!$B$3:$O$206,7,0),"")</f>
        <v/>
      </c>
      <c r="AW284" s="14" t="str">
        <f ca="1" t="shared" si="20"/>
        <v/>
      </c>
      <c r="AX284" s="14" t="str">
        <f ca="1">IFERROR(VLOOKUP(B284,'[2]2017省级重点项目'!$B$3:$O$206,12,0),"")</f>
        <v/>
      </c>
      <c r="AY284" s="14" t="str">
        <f ca="1">IFERROR(VLOOKUP(B284,'[2]2017省级重点项目'!$B$3:$O$206,9,0),"")</f>
        <v/>
      </c>
      <c r="AZ284" s="14" t="str">
        <f ca="1">IFERROR(VLOOKUP(B284,'[2]2017省级重点项目'!$B$3:$O$206,10,0),"")</f>
        <v/>
      </c>
    </row>
    <row r="285" s="1" customFormat="1" ht="81" customHeight="1" spans="1:52">
      <c r="A285" s="11">
        <f>IF(AJ285="","",COUNTA($AJ$7:AJ285))</f>
        <v>274</v>
      </c>
      <c r="B285" s="12" t="s">
        <v>2120</v>
      </c>
      <c r="C285" s="13" t="s">
        <v>117</v>
      </c>
      <c r="D285" s="13" t="s">
        <v>117</v>
      </c>
      <c r="E285" s="13" t="s">
        <v>78</v>
      </c>
      <c r="F285" s="13" t="s">
        <v>78</v>
      </c>
      <c r="G285" s="13" t="s">
        <v>1628</v>
      </c>
      <c r="H285" s="13" t="s">
        <v>97</v>
      </c>
      <c r="I285" s="13" t="s">
        <v>1231</v>
      </c>
      <c r="J285" s="12" t="s">
        <v>2121</v>
      </c>
      <c r="K285" s="13" t="s">
        <v>122</v>
      </c>
      <c r="L285" s="21">
        <v>39000</v>
      </c>
      <c r="M285" s="13"/>
      <c r="N285" s="13">
        <v>39000</v>
      </c>
      <c r="O285" s="13">
        <v>15000</v>
      </c>
      <c r="P285" s="13">
        <v>24000</v>
      </c>
      <c r="Q285" s="13"/>
      <c r="R285" s="13"/>
      <c r="S285" s="13" t="s">
        <v>2122</v>
      </c>
      <c r="T285" s="13" t="s">
        <v>35</v>
      </c>
      <c r="U285" s="21">
        <v>25000</v>
      </c>
      <c r="V285" s="12" t="s">
        <v>2123</v>
      </c>
      <c r="W285" s="21">
        <v>10000</v>
      </c>
      <c r="X285" s="12" t="s">
        <v>2124</v>
      </c>
      <c r="Y285" s="30"/>
      <c r="Z285" s="30"/>
      <c r="AA285" s="13"/>
      <c r="AB285" s="13"/>
      <c r="AC285" s="13"/>
      <c r="AD285" s="13"/>
      <c r="AE285" s="13"/>
      <c r="AF285" s="13"/>
      <c r="AG285" s="22" t="s">
        <v>2125</v>
      </c>
      <c r="AH285" s="13" t="s">
        <v>2126</v>
      </c>
      <c r="AI285" s="13" t="s">
        <v>2127</v>
      </c>
      <c r="AJ285" s="46" t="s">
        <v>97</v>
      </c>
      <c r="AK285" s="13" t="s">
        <v>108</v>
      </c>
      <c r="AL285" s="13" t="s">
        <v>1704</v>
      </c>
      <c r="AM285" s="13" t="s">
        <v>57</v>
      </c>
      <c r="AN285" s="13"/>
      <c r="AO285" s="13" t="s">
        <v>1639</v>
      </c>
      <c r="AP285" s="13"/>
      <c r="AQ285" s="13"/>
      <c r="AR285" s="13"/>
      <c r="AS285" s="13"/>
      <c r="AT285" s="14" t="str">
        <f ca="1">IFERROR(VLOOKUP(B285,'[2]2017省级重点项目'!$B$3:$O$206,6,0),"")</f>
        <v/>
      </c>
      <c r="AU285" s="14" t="str">
        <f ca="1" t="shared" si="19"/>
        <v/>
      </c>
      <c r="AV285" s="14" t="str">
        <f ca="1">IFERROR(VLOOKUP(B285,'[2]2017省级重点项目'!$B$3:$O$206,7,0),"")</f>
        <v/>
      </c>
      <c r="AW285" s="14" t="str">
        <f ca="1" t="shared" si="20"/>
        <v/>
      </c>
      <c r="AX285" s="14" t="str">
        <f ca="1">IFERROR(VLOOKUP(B285,'[2]2017省级重点项目'!$B$3:$O$206,12,0),"")</f>
        <v/>
      </c>
      <c r="AY285" s="14" t="str">
        <f ca="1">IFERROR(VLOOKUP(B285,'[2]2017省级重点项目'!$B$3:$O$206,9,0),"")</f>
        <v/>
      </c>
      <c r="AZ285" s="14" t="str">
        <f ca="1">IFERROR(VLOOKUP(B285,'[2]2017省级重点项目'!$B$3:$O$206,10,0),"")</f>
        <v/>
      </c>
    </row>
    <row r="286" s="1" customFormat="1" ht="70" customHeight="1" spans="1:52">
      <c r="A286" s="11">
        <f>IF(AJ286="","",COUNTA($AJ$7:AJ286))</f>
        <v>275</v>
      </c>
      <c r="B286" s="12" t="s">
        <v>2128</v>
      </c>
      <c r="C286" s="13"/>
      <c r="D286" s="13"/>
      <c r="E286" s="13" t="s">
        <v>61</v>
      </c>
      <c r="F286" s="13" t="s">
        <v>61</v>
      </c>
      <c r="G286" s="13" t="s">
        <v>1628</v>
      </c>
      <c r="H286" s="13" t="s">
        <v>97</v>
      </c>
      <c r="I286" s="13" t="s">
        <v>809</v>
      </c>
      <c r="J286" s="12" t="s">
        <v>2129</v>
      </c>
      <c r="K286" s="13" t="s">
        <v>82</v>
      </c>
      <c r="L286" s="21">
        <v>60000</v>
      </c>
      <c r="M286" s="13"/>
      <c r="N286" s="13">
        <v>60000</v>
      </c>
      <c r="O286" s="13"/>
      <c r="P286" s="13"/>
      <c r="Q286" s="13"/>
      <c r="R286" s="13"/>
      <c r="S286" s="13" t="s">
        <v>66</v>
      </c>
      <c r="T286" s="13" t="s">
        <v>35</v>
      </c>
      <c r="U286" s="21">
        <v>10000</v>
      </c>
      <c r="V286" s="12" t="s">
        <v>2130</v>
      </c>
      <c r="W286" s="21">
        <v>30000</v>
      </c>
      <c r="X286" s="12" t="s">
        <v>2131</v>
      </c>
      <c r="Y286" s="30"/>
      <c r="Z286" s="30"/>
      <c r="AA286" s="13"/>
      <c r="AB286" s="13"/>
      <c r="AC286" s="13"/>
      <c r="AD286" s="13"/>
      <c r="AE286" s="13"/>
      <c r="AF286" s="13"/>
      <c r="AG286" s="22" t="s">
        <v>2132</v>
      </c>
      <c r="AH286" s="13" t="s">
        <v>2133</v>
      </c>
      <c r="AI286" s="13" t="s">
        <v>2134</v>
      </c>
      <c r="AJ286" s="46" t="s">
        <v>97</v>
      </c>
      <c r="AK286" s="13" t="s">
        <v>108</v>
      </c>
      <c r="AL286" s="13" t="s">
        <v>1704</v>
      </c>
      <c r="AM286" s="13" t="s">
        <v>57</v>
      </c>
      <c r="AN286" s="13"/>
      <c r="AO286" s="13" t="s">
        <v>1639</v>
      </c>
      <c r="AP286" s="13"/>
      <c r="AQ286" s="13"/>
      <c r="AR286" s="13"/>
      <c r="AS286" s="13"/>
      <c r="AT286" s="14" t="str">
        <f ca="1">IFERROR(VLOOKUP(B286,'[2]2017省级重点项目'!$B$3:$O$206,6,0),"")</f>
        <v/>
      </c>
      <c r="AU286" s="14" t="str">
        <f ca="1" t="shared" si="19"/>
        <v/>
      </c>
      <c r="AV286" s="14" t="str">
        <f ca="1">IFERROR(VLOOKUP(B286,'[2]2017省级重点项目'!$B$3:$O$206,7,0),"")</f>
        <v/>
      </c>
      <c r="AW286" s="14" t="str">
        <f ca="1" t="shared" si="20"/>
        <v/>
      </c>
      <c r="AX286" s="14" t="str">
        <f ca="1">IFERROR(VLOOKUP(B286,'[2]2017省级重点项目'!$B$3:$O$206,12,0),"")</f>
        <v/>
      </c>
      <c r="AY286" s="14" t="str">
        <f ca="1">IFERROR(VLOOKUP(B286,'[2]2017省级重点项目'!$B$3:$O$206,9,0),"")</f>
        <v/>
      </c>
      <c r="AZ286" s="14" t="str">
        <f ca="1">IFERROR(VLOOKUP(B286,'[2]2017省级重点项目'!$B$3:$O$206,10,0),"")</f>
        <v/>
      </c>
    </row>
    <row r="287" s="1" customFormat="1" ht="60" customHeight="1" spans="1:52">
      <c r="A287" s="11">
        <f>IF(AJ287="","",COUNTA($AJ$7:AJ287))</f>
        <v>276</v>
      </c>
      <c r="B287" s="12" t="s">
        <v>2135</v>
      </c>
      <c r="C287" s="13"/>
      <c r="D287" s="13"/>
      <c r="E287" s="13" t="s">
        <v>61</v>
      </c>
      <c r="F287" s="13" t="s">
        <v>61</v>
      </c>
      <c r="G287" s="13" t="s">
        <v>1628</v>
      </c>
      <c r="H287" s="13" t="s">
        <v>97</v>
      </c>
      <c r="I287" s="13" t="s">
        <v>809</v>
      </c>
      <c r="J287" s="12" t="s">
        <v>2136</v>
      </c>
      <c r="K287" s="13" t="s">
        <v>82</v>
      </c>
      <c r="L287" s="21">
        <v>22000</v>
      </c>
      <c r="M287" s="13"/>
      <c r="N287" s="13">
        <v>22000</v>
      </c>
      <c r="O287" s="13"/>
      <c r="P287" s="13"/>
      <c r="Q287" s="13"/>
      <c r="R287" s="13"/>
      <c r="S287" s="13"/>
      <c r="T287" s="13" t="s">
        <v>35</v>
      </c>
      <c r="U287" s="21">
        <v>3000</v>
      </c>
      <c r="V287" s="12" t="s">
        <v>2130</v>
      </c>
      <c r="W287" s="21">
        <v>15000</v>
      </c>
      <c r="X287" s="12" t="s">
        <v>2131</v>
      </c>
      <c r="Y287" s="30"/>
      <c r="Z287" s="30"/>
      <c r="AA287" s="13"/>
      <c r="AB287" s="13"/>
      <c r="AC287" s="13"/>
      <c r="AD287" s="13"/>
      <c r="AE287" s="13"/>
      <c r="AF287" s="13"/>
      <c r="AG287" s="22" t="s">
        <v>2137</v>
      </c>
      <c r="AH287" s="13" t="s">
        <v>2138</v>
      </c>
      <c r="AI287" s="13"/>
      <c r="AJ287" s="46" t="s">
        <v>97</v>
      </c>
      <c r="AK287" s="13" t="s">
        <v>108</v>
      </c>
      <c r="AL287" s="13" t="s">
        <v>1704</v>
      </c>
      <c r="AM287" s="13" t="s">
        <v>57</v>
      </c>
      <c r="AN287" s="13"/>
      <c r="AO287" s="13" t="s">
        <v>1639</v>
      </c>
      <c r="AP287" s="13"/>
      <c r="AQ287" s="13"/>
      <c r="AR287" s="13"/>
      <c r="AS287" s="13"/>
      <c r="AT287" s="14" t="str">
        <f ca="1">IFERROR(VLOOKUP(B287,'[2]2017省级重点项目'!$B$3:$O$206,6,0),"")</f>
        <v/>
      </c>
      <c r="AU287" s="14" t="str">
        <f ca="1" t="shared" si="19"/>
        <v/>
      </c>
      <c r="AV287" s="14" t="str">
        <f ca="1">IFERROR(VLOOKUP(B287,'[2]2017省级重点项目'!$B$3:$O$206,7,0),"")</f>
        <v/>
      </c>
      <c r="AW287" s="14" t="str">
        <f ca="1" t="shared" si="20"/>
        <v/>
      </c>
      <c r="AX287" s="14" t="str">
        <f ca="1">IFERROR(VLOOKUP(B287,'[2]2017省级重点项目'!$B$3:$O$206,12,0),"")</f>
        <v/>
      </c>
      <c r="AY287" s="14" t="str">
        <f ca="1">IFERROR(VLOOKUP(B287,'[2]2017省级重点项目'!$B$3:$O$206,9,0),"")</f>
        <v/>
      </c>
      <c r="AZ287" s="14" t="str">
        <f ca="1">IFERROR(VLOOKUP(B287,'[2]2017省级重点项目'!$B$3:$O$206,10,0),"")</f>
        <v/>
      </c>
    </row>
    <row r="288" s="1" customFormat="1" ht="81" customHeight="1" spans="1:52">
      <c r="A288" s="11">
        <f>IF(AJ288="","",COUNTA($AJ$7:AJ288))</f>
        <v>277</v>
      </c>
      <c r="B288" s="12" t="s">
        <v>2139</v>
      </c>
      <c r="C288" s="13"/>
      <c r="D288" s="13"/>
      <c r="E288" s="13" t="s">
        <v>61</v>
      </c>
      <c r="F288" s="13" t="s">
        <v>61</v>
      </c>
      <c r="G288" s="13" t="s">
        <v>1628</v>
      </c>
      <c r="H288" s="13" t="s">
        <v>97</v>
      </c>
      <c r="I288" s="13" t="s">
        <v>1210</v>
      </c>
      <c r="J288" s="12" t="s">
        <v>2140</v>
      </c>
      <c r="K288" s="13" t="s">
        <v>65</v>
      </c>
      <c r="L288" s="21">
        <v>145000</v>
      </c>
      <c r="M288" s="13"/>
      <c r="N288" s="13">
        <v>1450000</v>
      </c>
      <c r="O288" s="13" t="s">
        <v>1681</v>
      </c>
      <c r="P288" s="13" t="s">
        <v>1681</v>
      </c>
      <c r="Q288" s="13" t="s">
        <v>1681</v>
      </c>
      <c r="R288" s="13" t="s">
        <v>1681</v>
      </c>
      <c r="S288" s="13" t="s">
        <v>35</v>
      </c>
      <c r="T288" s="13" t="s">
        <v>35</v>
      </c>
      <c r="U288" s="21">
        <v>60000</v>
      </c>
      <c r="V288" s="12" t="s">
        <v>2141</v>
      </c>
      <c r="W288" s="21">
        <v>20000</v>
      </c>
      <c r="X288" s="12" t="s">
        <v>2142</v>
      </c>
      <c r="Y288" s="30"/>
      <c r="Z288" s="30">
        <v>12</v>
      </c>
      <c r="AA288" s="13">
        <v>75</v>
      </c>
      <c r="AB288" s="13"/>
      <c r="AC288" s="13"/>
      <c r="AD288" s="13"/>
      <c r="AE288" s="13"/>
      <c r="AF288" s="13"/>
      <c r="AG288" s="22" t="s">
        <v>2143</v>
      </c>
      <c r="AH288" s="13"/>
      <c r="AI288" s="13" t="s">
        <v>2144</v>
      </c>
      <c r="AJ288" s="46" t="s">
        <v>97</v>
      </c>
      <c r="AK288" s="13" t="s">
        <v>108</v>
      </c>
      <c r="AL288" s="13" t="s">
        <v>1704</v>
      </c>
      <c r="AM288" s="13" t="s">
        <v>57</v>
      </c>
      <c r="AN288" s="13"/>
      <c r="AO288" s="13" t="s">
        <v>1639</v>
      </c>
      <c r="AP288" s="13"/>
      <c r="AQ288" s="13"/>
      <c r="AR288" s="13"/>
      <c r="AS288" s="13"/>
      <c r="AT288" s="14" t="str">
        <f ca="1">IFERROR(VLOOKUP(B288,'[2]2017省级重点项目'!$B$3:$O$206,6,0),"")</f>
        <v/>
      </c>
      <c r="AU288" s="14" t="str">
        <f ca="1" t="shared" si="19"/>
        <v/>
      </c>
      <c r="AV288" s="14" t="str">
        <f ca="1">IFERROR(VLOOKUP(B288,'[2]2017省级重点项目'!$B$3:$O$206,7,0),"")</f>
        <v/>
      </c>
      <c r="AW288" s="14" t="str">
        <f ca="1" t="shared" si="20"/>
        <v/>
      </c>
      <c r="AX288" s="14" t="str">
        <f ca="1">IFERROR(VLOOKUP(B288,'[2]2017省级重点项目'!$B$3:$O$206,12,0),"")</f>
        <v/>
      </c>
      <c r="AY288" s="14" t="str">
        <f ca="1">IFERROR(VLOOKUP(B288,'[2]2017省级重点项目'!$B$3:$O$206,9,0),"")</f>
        <v/>
      </c>
      <c r="AZ288" s="14" t="str">
        <f ca="1">IFERROR(VLOOKUP(B288,'[2]2017省级重点项目'!$B$3:$O$206,10,0),"")</f>
        <v/>
      </c>
    </row>
    <row r="289" s="1" customFormat="1" ht="67.5" spans="1:52">
      <c r="A289" s="11">
        <f>IF(AJ289="","",COUNTA($AJ$7:AJ289))</f>
        <v>278</v>
      </c>
      <c r="B289" s="12" t="s">
        <v>2145</v>
      </c>
      <c r="C289" s="13"/>
      <c r="D289" s="13"/>
      <c r="E289" s="13" t="s">
        <v>61</v>
      </c>
      <c r="F289" s="13" t="s">
        <v>61</v>
      </c>
      <c r="G289" s="13" t="s">
        <v>1628</v>
      </c>
      <c r="H289" s="13" t="s">
        <v>97</v>
      </c>
      <c r="I289" s="13" t="s">
        <v>1231</v>
      </c>
      <c r="J289" s="12" t="s">
        <v>2146</v>
      </c>
      <c r="K289" s="13" t="s">
        <v>122</v>
      </c>
      <c r="L289" s="21">
        <v>15000</v>
      </c>
      <c r="M289" s="13"/>
      <c r="N289" s="13"/>
      <c r="O289" s="13"/>
      <c r="P289" s="13"/>
      <c r="Q289" s="13"/>
      <c r="R289" s="13"/>
      <c r="S289" s="13"/>
      <c r="T289" s="13" t="s">
        <v>61</v>
      </c>
      <c r="U289" s="21">
        <v>4500</v>
      </c>
      <c r="V289" s="12" t="s">
        <v>2147</v>
      </c>
      <c r="W289" s="21">
        <v>4000</v>
      </c>
      <c r="X289" s="12" t="s">
        <v>2148</v>
      </c>
      <c r="Y289" s="30"/>
      <c r="Z289" s="30">
        <v>6</v>
      </c>
      <c r="AA289" s="13">
        <v>50.6</v>
      </c>
      <c r="AB289" s="13"/>
      <c r="AC289" s="13"/>
      <c r="AD289" s="13"/>
      <c r="AE289" s="13"/>
      <c r="AF289" s="13"/>
      <c r="AG289" s="22" t="s">
        <v>2149</v>
      </c>
      <c r="AH289" s="13" t="s">
        <v>2150</v>
      </c>
      <c r="AI289" s="13" t="s">
        <v>2150</v>
      </c>
      <c r="AJ289" s="46" t="s">
        <v>97</v>
      </c>
      <c r="AK289" s="13" t="s">
        <v>108</v>
      </c>
      <c r="AL289" s="13" t="s">
        <v>1704</v>
      </c>
      <c r="AM289" s="13" t="s">
        <v>57</v>
      </c>
      <c r="AN289" s="13"/>
      <c r="AO289" s="13" t="s">
        <v>1639</v>
      </c>
      <c r="AP289" s="13" t="s">
        <v>78</v>
      </c>
      <c r="AQ289" s="13"/>
      <c r="AR289" s="13"/>
      <c r="AS289" s="13"/>
      <c r="AT289" s="14" t="str">
        <f ca="1">IFERROR(VLOOKUP(B289,'[2]2017省级重点项目'!$B$3:$O$206,6,0),"")</f>
        <v/>
      </c>
      <c r="AU289" s="14" t="str">
        <f ca="1" t="shared" si="19"/>
        <v/>
      </c>
      <c r="AV289" s="14" t="str">
        <f ca="1">IFERROR(VLOOKUP(B289,'[2]2017省级重点项目'!$B$3:$O$206,7,0),"")</f>
        <v/>
      </c>
      <c r="AW289" s="14" t="str">
        <f ca="1" t="shared" si="20"/>
        <v/>
      </c>
      <c r="AX289" s="14" t="str">
        <f ca="1">IFERROR(VLOOKUP(B289,'[2]2017省级重点项目'!$B$3:$O$206,12,0),"")</f>
        <v/>
      </c>
      <c r="AY289" s="14" t="str">
        <f ca="1">IFERROR(VLOOKUP(B289,'[2]2017省级重点项目'!$B$3:$O$206,9,0),"")</f>
        <v/>
      </c>
      <c r="AZ289" s="14" t="str">
        <f ca="1">IFERROR(VLOOKUP(B289,'[2]2017省级重点项目'!$B$3:$O$206,10,0),"")</f>
        <v/>
      </c>
    </row>
    <row r="290" s="1" customFormat="1" ht="72" spans="1:52">
      <c r="A290" s="11">
        <f>IF(AJ290="","",COUNTA($AJ$7:AJ290))</f>
        <v>279</v>
      </c>
      <c r="B290" s="12" t="s">
        <v>2151</v>
      </c>
      <c r="C290" s="13"/>
      <c r="D290" s="13"/>
      <c r="E290" s="13" t="s">
        <v>61</v>
      </c>
      <c r="F290" s="13" t="s">
        <v>61</v>
      </c>
      <c r="G290" s="13" t="s">
        <v>1628</v>
      </c>
      <c r="H290" s="13" t="s">
        <v>97</v>
      </c>
      <c r="I290" s="13" t="s">
        <v>2152</v>
      </c>
      <c r="J290" s="12" t="s">
        <v>2153</v>
      </c>
      <c r="K290" s="13" t="s">
        <v>122</v>
      </c>
      <c r="L290" s="21">
        <v>150000</v>
      </c>
      <c r="M290" s="13"/>
      <c r="N290" s="13"/>
      <c r="O290" s="13"/>
      <c r="P290" s="13"/>
      <c r="Q290" s="13"/>
      <c r="R290" s="13"/>
      <c r="S290" s="13"/>
      <c r="T290" s="13"/>
      <c r="U290" s="21">
        <v>40000</v>
      </c>
      <c r="V290" s="12" t="s">
        <v>2154</v>
      </c>
      <c r="W290" s="21">
        <v>25000</v>
      </c>
      <c r="X290" s="12" t="s">
        <v>2155</v>
      </c>
      <c r="Y290" s="30"/>
      <c r="Z290" s="30"/>
      <c r="AA290" s="13"/>
      <c r="AB290" s="13"/>
      <c r="AC290" s="13"/>
      <c r="AD290" s="13"/>
      <c r="AE290" s="13"/>
      <c r="AF290" s="13"/>
      <c r="AG290" s="22" t="s">
        <v>2156</v>
      </c>
      <c r="AH290" s="13" t="s">
        <v>2157</v>
      </c>
      <c r="AI290" s="13" t="s">
        <v>2157</v>
      </c>
      <c r="AJ290" s="46" t="s">
        <v>97</v>
      </c>
      <c r="AK290" s="13" t="s">
        <v>108</v>
      </c>
      <c r="AL290" s="13" t="s">
        <v>1704</v>
      </c>
      <c r="AM290" s="13" t="s">
        <v>57</v>
      </c>
      <c r="AN290" s="13"/>
      <c r="AO290" s="13" t="s">
        <v>1639</v>
      </c>
      <c r="AP290" s="13"/>
      <c r="AQ290" s="13"/>
      <c r="AR290" s="13"/>
      <c r="AS290" s="13"/>
      <c r="AT290" s="14" t="str">
        <f ca="1">IFERROR(VLOOKUP(B290,'[2]2017省级重点项目'!$B$3:$O$206,6,0),"")</f>
        <v/>
      </c>
      <c r="AU290" s="14" t="str">
        <f ca="1" t="shared" si="19"/>
        <v/>
      </c>
      <c r="AV290" s="14" t="str">
        <f ca="1">IFERROR(VLOOKUP(B290,'[2]2017省级重点项目'!$B$3:$O$206,7,0),"")</f>
        <v/>
      </c>
      <c r="AW290" s="14" t="str">
        <f ca="1" t="shared" si="20"/>
        <v/>
      </c>
      <c r="AX290" s="14" t="str">
        <f ca="1">IFERROR(VLOOKUP(B290,'[2]2017省级重点项目'!$B$3:$O$206,12,0),"")</f>
        <v/>
      </c>
      <c r="AY290" s="14" t="str">
        <f ca="1">IFERROR(VLOOKUP(B290,'[2]2017省级重点项目'!$B$3:$O$206,9,0),"")</f>
        <v/>
      </c>
      <c r="AZ290" s="14" t="str">
        <f ca="1">IFERROR(VLOOKUP(B290,'[2]2017省级重点项目'!$B$3:$O$206,10,0),"")</f>
        <v/>
      </c>
    </row>
    <row r="291" s="1" customFormat="1" ht="75" customHeight="1" spans="1:52">
      <c r="A291" s="11">
        <f>IF(AJ291="","",COUNTA($AJ$7:AJ291))</f>
        <v>280</v>
      </c>
      <c r="B291" s="14" t="s">
        <v>2158</v>
      </c>
      <c r="C291" s="14" t="s">
        <v>60</v>
      </c>
      <c r="D291" s="14" t="s">
        <v>57</v>
      </c>
      <c r="E291" s="14" t="s">
        <v>78</v>
      </c>
      <c r="F291" s="14" t="s">
        <v>78</v>
      </c>
      <c r="G291" s="11" t="s">
        <v>1628</v>
      </c>
      <c r="H291" s="14" t="s">
        <v>119</v>
      </c>
      <c r="I291" s="14" t="s">
        <v>2159</v>
      </c>
      <c r="J291" s="14" t="s">
        <v>2160</v>
      </c>
      <c r="K291" s="11" t="s">
        <v>220</v>
      </c>
      <c r="L291" s="20">
        <v>170000</v>
      </c>
      <c r="M291" s="11">
        <v>0</v>
      </c>
      <c r="N291" s="11">
        <v>90000</v>
      </c>
      <c r="O291" s="11">
        <v>80000</v>
      </c>
      <c r="P291" s="11">
        <v>0</v>
      </c>
      <c r="Q291" s="11">
        <v>0</v>
      </c>
      <c r="R291" s="11">
        <v>0</v>
      </c>
      <c r="S291" s="11" t="s">
        <v>66</v>
      </c>
      <c r="T291" s="11" t="s">
        <v>123</v>
      </c>
      <c r="U291" s="20">
        <v>5000</v>
      </c>
      <c r="V291" s="14" t="s">
        <v>2161</v>
      </c>
      <c r="W291" s="20">
        <v>40000</v>
      </c>
      <c r="X291" s="14" t="s">
        <v>2162</v>
      </c>
      <c r="Y291" s="29"/>
      <c r="Z291" s="29"/>
      <c r="AA291" s="14"/>
      <c r="AB291" s="14"/>
      <c r="AC291" s="14"/>
      <c r="AD291" s="14"/>
      <c r="AE291" s="14"/>
      <c r="AF291" s="14"/>
      <c r="AG291" s="47" t="s">
        <v>2163</v>
      </c>
      <c r="AH291" s="14" t="s">
        <v>2164</v>
      </c>
      <c r="AI291" s="14" t="s">
        <v>2164</v>
      </c>
      <c r="AJ291" s="45" t="s">
        <v>119</v>
      </c>
      <c r="AK291" s="11" t="s">
        <v>128</v>
      </c>
      <c r="AL291" s="50" t="s">
        <v>2165</v>
      </c>
      <c r="AM291" s="11" t="s">
        <v>57</v>
      </c>
      <c r="AN291" s="2"/>
      <c r="AO291" s="7" t="s">
        <v>1639</v>
      </c>
      <c r="AP291" s="1" t="s">
        <v>78</v>
      </c>
      <c r="AQ291" s="1" t="s">
        <v>78</v>
      </c>
      <c r="AR291" s="1" t="s">
        <v>78</v>
      </c>
      <c r="AS291" s="1"/>
      <c r="AT291" s="14">
        <f ca="1">IFERROR(VLOOKUP(B291,'[2]2017省级重点项目'!$B$3:$O$206,6,0),"")</f>
        <v>420000</v>
      </c>
      <c r="AU291" s="14">
        <f ca="1" t="shared" si="19"/>
        <v>-250000</v>
      </c>
      <c r="AV291" s="14">
        <f ca="1">IFERROR(VLOOKUP(B291,'[2]2017省级重点项目'!$B$3:$O$206,7,0),"")</f>
        <v>10000</v>
      </c>
      <c r="AW291" s="14">
        <f ca="1" t="shared" si="20"/>
        <v>30000</v>
      </c>
      <c r="AX291" s="14" t="str">
        <f ca="1">IFERROR(VLOOKUP(B291,'[2]2017省级重点项目'!$B$3:$O$206,12,0),"")</f>
        <v>长乐市</v>
      </c>
      <c r="AY291" s="14" t="str">
        <f ca="1">IFERROR(VLOOKUP(B291,'[2]2017省级重点项目'!$B$3:$O$206,9,0),"")</f>
        <v>无</v>
      </c>
      <c r="AZ291" s="14" t="str">
        <f ca="1">IFERROR(VLOOKUP(B291,'[2]2017省级重点项目'!$B$3:$O$206,10,0),"")</f>
        <v>无</v>
      </c>
    </row>
    <row r="292" s="1" customFormat="1" ht="74" customHeight="1" spans="1:52">
      <c r="A292" s="11">
        <f>IF(AJ292="","",COUNTA($AJ$7:AJ292))</f>
        <v>281</v>
      </c>
      <c r="B292" s="14" t="s">
        <v>2166</v>
      </c>
      <c r="C292" s="14" t="s">
        <v>60</v>
      </c>
      <c r="D292" s="14" t="s">
        <v>57</v>
      </c>
      <c r="E292" s="14" t="s">
        <v>78</v>
      </c>
      <c r="F292" s="14" t="s">
        <v>78</v>
      </c>
      <c r="G292" s="11" t="s">
        <v>1628</v>
      </c>
      <c r="H292" s="14" t="s">
        <v>119</v>
      </c>
      <c r="I292" s="14" t="s">
        <v>335</v>
      </c>
      <c r="J292" s="14" t="s">
        <v>2167</v>
      </c>
      <c r="K292" s="11" t="s">
        <v>82</v>
      </c>
      <c r="L292" s="20">
        <v>31200</v>
      </c>
      <c r="M292" s="11">
        <v>0</v>
      </c>
      <c r="N292" s="11">
        <v>21200</v>
      </c>
      <c r="O292" s="11">
        <v>10000</v>
      </c>
      <c r="P292" s="11">
        <v>0</v>
      </c>
      <c r="Q292" s="11">
        <v>0</v>
      </c>
      <c r="R292" s="11">
        <v>0</v>
      </c>
      <c r="S292" s="11" t="s">
        <v>66</v>
      </c>
      <c r="T292" s="11" t="s">
        <v>123</v>
      </c>
      <c r="U292" s="20">
        <v>5000</v>
      </c>
      <c r="V292" s="14" t="s">
        <v>2168</v>
      </c>
      <c r="W292" s="20">
        <v>30000</v>
      </c>
      <c r="X292" s="14" t="s">
        <v>125</v>
      </c>
      <c r="Y292" s="29"/>
      <c r="Z292" s="29"/>
      <c r="AA292" s="14"/>
      <c r="AB292" s="14"/>
      <c r="AC292" s="14"/>
      <c r="AD292" s="14"/>
      <c r="AE292" s="14"/>
      <c r="AF292" s="14"/>
      <c r="AG292" s="47" t="s">
        <v>2169</v>
      </c>
      <c r="AH292" s="14" t="s">
        <v>2170</v>
      </c>
      <c r="AI292" s="14" t="s">
        <v>2171</v>
      </c>
      <c r="AJ292" s="45" t="s">
        <v>119</v>
      </c>
      <c r="AK292" s="11" t="s">
        <v>128</v>
      </c>
      <c r="AL292" s="50" t="s">
        <v>2165</v>
      </c>
      <c r="AM292" s="11" t="s">
        <v>57</v>
      </c>
      <c r="AN292" s="2"/>
      <c r="AO292" s="7" t="s">
        <v>1150</v>
      </c>
      <c r="AP292" s="1" t="s">
        <v>78</v>
      </c>
      <c r="AQ292" s="1"/>
      <c r="AR292" s="1"/>
      <c r="AS292" s="1" t="s">
        <v>78</v>
      </c>
      <c r="AT292" s="14" t="str">
        <f ca="1">IFERROR(VLOOKUP(B292,'[2]2017省级重点项目'!$B$3:$O$206,6,0),"")</f>
        <v/>
      </c>
      <c r="AU292" s="14" t="str">
        <f ca="1" t="shared" si="19"/>
        <v/>
      </c>
      <c r="AV292" s="14" t="str">
        <f ca="1">IFERROR(VLOOKUP(B292,'[2]2017省级重点项目'!$B$3:$O$206,7,0),"")</f>
        <v/>
      </c>
      <c r="AW292" s="14" t="str">
        <f ca="1" t="shared" si="20"/>
        <v/>
      </c>
      <c r="AX292" s="14" t="str">
        <f ca="1">IFERROR(VLOOKUP(B292,'[2]2017省级重点项目'!$B$3:$O$206,12,0),"")</f>
        <v/>
      </c>
      <c r="AY292" s="14" t="str">
        <f ca="1">IFERROR(VLOOKUP(B292,'[2]2017省级重点项目'!$B$3:$O$206,9,0),"")</f>
        <v/>
      </c>
      <c r="AZ292" s="14" t="str">
        <f ca="1">IFERROR(VLOOKUP(B292,'[2]2017省级重点项目'!$B$3:$O$206,10,0),"")</f>
        <v/>
      </c>
    </row>
    <row r="293" s="1" customFormat="1" ht="75" customHeight="1" spans="1:52">
      <c r="A293" s="11">
        <f>IF(AJ293="","",COUNTA($AJ$7:AJ293))</f>
        <v>282</v>
      </c>
      <c r="B293" s="14" t="s">
        <v>2172</v>
      </c>
      <c r="C293" s="14" t="s">
        <v>60</v>
      </c>
      <c r="D293" s="14" t="s">
        <v>57</v>
      </c>
      <c r="E293" s="14" t="s">
        <v>78</v>
      </c>
      <c r="F293" s="14" t="s">
        <v>78</v>
      </c>
      <c r="G293" s="11" t="s">
        <v>1628</v>
      </c>
      <c r="H293" s="14" t="s">
        <v>119</v>
      </c>
      <c r="I293" s="14" t="s">
        <v>2173</v>
      </c>
      <c r="J293" s="14" t="s">
        <v>2174</v>
      </c>
      <c r="K293" s="11" t="s">
        <v>82</v>
      </c>
      <c r="L293" s="20">
        <v>153500</v>
      </c>
      <c r="M293" s="11">
        <v>0</v>
      </c>
      <c r="N293" s="11">
        <v>65042</v>
      </c>
      <c r="O293" s="11">
        <v>32521</v>
      </c>
      <c r="P293" s="11">
        <v>0</v>
      </c>
      <c r="Q293" s="11">
        <v>0</v>
      </c>
      <c r="R293" s="11">
        <v>55936</v>
      </c>
      <c r="S293" s="11" t="s">
        <v>66</v>
      </c>
      <c r="T293" s="11" t="s">
        <v>123</v>
      </c>
      <c r="U293" s="20">
        <v>50000</v>
      </c>
      <c r="V293" s="14" t="s">
        <v>124</v>
      </c>
      <c r="W293" s="20">
        <v>100000</v>
      </c>
      <c r="X293" s="14" t="s">
        <v>2175</v>
      </c>
      <c r="Y293" s="29"/>
      <c r="Z293" s="29"/>
      <c r="AA293" s="14">
        <v>73.75</v>
      </c>
      <c r="AB293" s="14">
        <v>73.8</v>
      </c>
      <c r="AC293" s="14"/>
      <c r="AD293" s="14"/>
      <c r="AE293" s="14"/>
      <c r="AF293" s="14"/>
      <c r="AG293" s="47" t="s">
        <v>2176</v>
      </c>
      <c r="AH293" s="14" t="s">
        <v>2177</v>
      </c>
      <c r="AI293" s="14" t="s">
        <v>2178</v>
      </c>
      <c r="AJ293" s="45" t="s">
        <v>119</v>
      </c>
      <c r="AK293" s="11" t="s">
        <v>128</v>
      </c>
      <c r="AL293" s="50" t="s">
        <v>2165</v>
      </c>
      <c r="AM293" s="11" t="s">
        <v>57</v>
      </c>
      <c r="AN293" s="2"/>
      <c r="AO293" s="7" t="s">
        <v>1639</v>
      </c>
      <c r="AP293" s="1" t="s">
        <v>78</v>
      </c>
      <c r="AQ293" s="1" t="s">
        <v>78</v>
      </c>
      <c r="AR293" s="1"/>
      <c r="AS293" s="1"/>
      <c r="AT293" s="14">
        <f ca="1">IFERROR(VLOOKUP(B293,'[2]2017省级重点项目'!$B$3:$O$206,6,0),"")</f>
        <v>153500</v>
      </c>
      <c r="AU293" s="14">
        <f ca="1" t="shared" si="19"/>
        <v>0</v>
      </c>
      <c r="AV293" s="14">
        <f ca="1">IFERROR(VLOOKUP(B293,'[2]2017省级重点项目'!$B$3:$O$206,7,0),"")</f>
        <v>65000</v>
      </c>
      <c r="AW293" s="14">
        <f ca="1" t="shared" si="20"/>
        <v>35000</v>
      </c>
      <c r="AX293" s="14" t="str">
        <f ca="1">IFERROR(VLOOKUP(B293,'[2]2017省级重点项目'!$B$3:$O$206,12,0),"")</f>
        <v>长乐市</v>
      </c>
      <c r="AY293" s="14" t="str">
        <f ca="1">IFERROR(VLOOKUP(B293,'[2]2017省级重点项目'!$B$3:$O$206,9,0),"")</f>
        <v>无</v>
      </c>
      <c r="AZ293" s="14" t="str">
        <f ca="1">IFERROR(VLOOKUP(B293,'[2]2017省级重点项目'!$B$3:$O$206,10,0),"")</f>
        <v>无</v>
      </c>
    </row>
    <row r="294" s="1" customFormat="1" ht="71" customHeight="1" spans="1:52">
      <c r="A294" s="11">
        <f>IF(AJ294="","",COUNTA($AJ$7:AJ294))</f>
        <v>283</v>
      </c>
      <c r="B294" s="14" t="s">
        <v>2179</v>
      </c>
      <c r="C294" s="14" t="s">
        <v>60</v>
      </c>
      <c r="D294" s="14" t="s">
        <v>57</v>
      </c>
      <c r="E294" s="14" t="s">
        <v>78</v>
      </c>
      <c r="F294" s="14" t="s">
        <v>78</v>
      </c>
      <c r="G294" s="11" t="s">
        <v>1628</v>
      </c>
      <c r="H294" s="14" t="s">
        <v>119</v>
      </c>
      <c r="I294" s="14" t="s">
        <v>120</v>
      </c>
      <c r="J294" s="14" t="s">
        <v>2180</v>
      </c>
      <c r="K294" s="11" t="s">
        <v>82</v>
      </c>
      <c r="L294" s="20">
        <v>52600</v>
      </c>
      <c r="M294" s="11">
        <v>0</v>
      </c>
      <c r="N294" s="11">
        <v>25000</v>
      </c>
      <c r="O294" s="11">
        <v>15000</v>
      </c>
      <c r="P294" s="11">
        <v>0</v>
      </c>
      <c r="Q294" s="11">
        <v>0</v>
      </c>
      <c r="R294" s="11">
        <v>0</v>
      </c>
      <c r="S294" s="11" t="s">
        <v>66</v>
      </c>
      <c r="T294" s="11" t="s">
        <v>123</v>
      </c>
      <c r="U294" s="20">
        <v>13000</v>
      </c>
      <c r="V294" s="14" t="s">
        <v>124</v>
      </c>
      <c r="W294" s="20">
        <v>35000</v>
      </c>
      <c r="X294" s="14" t="s">
        <v>2181</v>
      </c>
      <c r="Y294" s="29"/>
      <c r="Z294" s="29"/>
      <c r="AA294" s="14">
        <v>57.7</v>
      </c>
      <c r="AB294" s="14">
        <v>57.7</v>
      </c>
      <c r="AC294" s="14"/>
      <c r="AD294" s="14"/>
      <c r="AE294" s="14"/>
      <c r="AF294" s="14"/>
      <c r="AG294" s="47" t="s">
        <v>2182</v>
      </c>
      <c r="AH294" s="14" t="s">
        <v>2183</v>
      </c>
      <c r="AI294" s="14" t="s">
        <v>2184</v>
      </c>
      <c r="AJ294" s="45" t="s">
        <v>119</v>
      </c>
      <c r="AK294" s="11" t="s">
        <v>128</v>
      </c>
      <c r="AL294" s="50" t="s">
        <v>2165</v>
      </c>
      <c r="AM294" s="11" t="s">
        <v>57</v>
      </c>
      <c r="AN294" s="2"/>
      <c r="AO294" s="7" t="s">
        <v>1639</v>
      </c>
      <c r="AP294" s="1" t="s">
        <v>78</v>
      </c>
      <c r="AQ294" s="1" t="s">
        <v>78</v>
      </c>
      <c r="AR294" s="1"/>
      <c r="AS294" s="1"/>
      <c r="AT294" s="14">
        <f ca="1">IFERROR(VLOOKUP(B294,'[2]2017省级重点项目'!$B$3:$O$206,6,0),"")</f>
        <v>35500</v>
      </c>
      <c r="AU294" s="14">
        <f ca="1" t="shared" si="19"/>
        <v>17100</v>
      </c>
      <c r="AV294" s="14">
        <f ca="1">IFERROR(VLOOKUP(B294,'[2]2017省级重点项目'!$B$3:$O$206,7,0),"")</f>
        <v>13000</v>
      </c>
      <c r="AW294" s="14">
        <f ca="1" t="shared" si="20"/>
        <v>22000</v>
      </c>
      <c r="AX294" s="14" t="str">
        <f ca="1">IFERROR(VLOOKUP(B294,'[2]2017省级重点项目'!$B$3:$O$206,12,0),"")</f>
        <v>长乐市</v>
      </c>
      <c r="AY294" s="14" t="str">
        <f ca="1">IFERROR(VLOOKUP(B294,'[2]2017省级重点项目'!$B$3:$O$206,9,0),"")</f>
        <v>无</v>
      </c>
      <c r="AZ294" s="14" t="str">
        <f ca="1">IFERROR(VLOOKUP(B294,'[2]2017省级重点项目'!$B$3:$O$206,10,0),"")</f>
        <v>无</v>
      </c>
    </row>
    <row r="295" s="1" customFormat="1" ht="67" customHeight="1" spans="1:52">
      <c r="A295" s="11">
        <f>IF(AJ295="","",COUNTA($AJ$7:AJ295))</f>
        <v>284</v>
      </c>
      <c r="B295" s="14" t="s">
        <v>2185</v>
      </c>
      <c r="C295" s="14" t="s">
        <v>2186</v>
      </c>
      <c r="D295" s="14" t="s">
        <v>57</v>
      </c>
      <c r="E295" s="14" t="s">
        <v>78</v>
      </c>
      <c r="F295" s="14" t="s">
        <v>78</v>
      </c>
      <c r="G295" s="11" t="s">
        <v>1628</v>
      </c>
      <c r="H295" s="14" t="s">
        <v>119</v>
      </c>
      <c r="I295" s="14" t="s">
        <v>2187</v>
      </c>
      <c r="J295" s="14" t="s">
        <v>2188</v>
      </c>
      <c r="K295" s="11" t="s">
        <v>122</v>
      </c>
      <c r="L295" s="20">
        <v>80000</v>
      </c>
      <c r="M295" s="11">
        <v>0</v>
      </c>
      <c r="N295" s="11">
        <v>30000</v>
      </c>
      <c r="O295" s="11">
        <v>50000</v>
      </c>
      <c r="P295" s="11">
        <v>0</v>
      </c>
      <c r="Q295" s="11">
        <v>0</v>
      </c>
      <c r="R295" s="11">
        <v>0</v>
      </c>
      <c r="S295" s="11" t="s">
        <v>66</v>
      </c>
      <c r="T295" s="11" t="s">
        <v>123</v>
      </c>
      <c r="U295" s="20">
        <v>30000</v>
      </c>
      <c r="V295" s="14" t="s">
        <v>124</v>
      </c>
      <c r="W295" s="20">
        <v>42000</v>
      </c>
      <c r="X295" s="14" t="s">
        <v>125</v>
      </c>
      <c r="Y295" s="29"/>
      <c r="Z295" s="29">
        <v>12</v>
      </c>
      <c r="AA295" s="14"/>
      <c r="AB295" s="14"/>
      <c r="AC295" s="14"/>
      <c r="AD295" s="14"/>
      <c r="AE295" s="14"/>
      <c r="AF295" s="14"/>
      <c r="AG295" s="47" t="s">
        <v>2189</v>
      </c>
      <c r="AH295" s="14" t="s">
        <v>2190</v>
      </c>
      <c r="AI295" s="14" t="s">
        <v>2190</v>
      </c>
      <c r="AJ295" s="45" t="s">
        <v>119</v>
      </c>
      <c r="AK295" s="11" t="s">
        <v>128</v>
      </c>
      <c r="AL295" s="50" t="s">
        <v>2165</v>
      </c>
      <c r="AM295" s="11" t="s">
        <v>57</v>
      </c>
      <c r="AN295" s="2"/>
      <c r="AO295" s="7" t="s">
        <v>1639</v>
      </c>
      <c r="AP295" s="1" t="s">
        <v>78</v>
      </c>
      <c r="AQ295" s="1"/>
      <c r="AR295" s="1"/>
      <c r="AS295" s="1"/>
      <c r="AT295" s="14" t="str">
        <f ca="1">IFERROR(VLOOKUP(B295,'[2]2017省级重点项目'!$B$3:$O$206,6,0),"")</f>
        <v/>
      </c>
      <c r="AU295" s="14" t="str">
        <f ca="1" t="shared" si="19"/>
        <v/>
      </c>
      <c r="AV295" s="14" t="str">
        <f ca="1">IFERROR(VLOOKUP(B295,'[2]2017省级重点项目'!$B$3:$O$206,7,0),"")</f>
        <v/>
      </c>
      <c r="AW295" s="14" t="str">
        <f ca="1" t="shared" si="20"/>
        <v/>
      </c>
      <c r="AX295" s="14" t="str">
        <f ca="1">IFERROR(VLOOKUP(B295,'[2]2017省级重点项目'!$B$3:$O$206,12,0),"")</f>
        <v/>
      </c>
      <c r="AY295" s="14" t="str">
        <f ca="1">IFERROR(VLOOKUP(B295,'[2]2017省级重点项目'!$B$3:$O$206,9,0),"")</f>
        <v/>
      </c>
      <c r="AZ295" s="14" t="str">
        <f ca="1">IFERROR(VLOOKUP(B295,'[2]2017省级重点项目'!$B$3:$O$206,10,0),"")</f>
        <v/>
      </c>
    </row>
    <row r="296" s="1" customFormat="1" ht="69" customHeight="1" spans="1:52">
      <c r="A296" s="11">
        <f>IF(AJ296="","",COUNTA($AJ$7:AJ296))</f>
        <v>285</v>
      </c>
      <c r="B296" s="14" t="s">
        <v>2191</v>
      </c>
      <c r="C296" s="14" t="s">
        <v>117</v>
      </c>
      <c r="D296" s="14" t="s">
        <v>118</v>
      </c>
      <c r="E296" s="14" t="s">
        <v>78</v>
      </c>
      <c r="F296" s="14" t="s">
        <v>78</v>
      </c>
      <c r="G296" s="11" t="s">
        <v>1628</v>
      </c>
      <c r="H296" s="14" t="s">
        <v>119</v>
      </c>
      <c r="I296" s="14" t="s">
        <v>342</v>
      </c>
      <c r="J296" s="14" t="s">
        <v>2192</v>
      </c>
      <c r="K296" s="11" t="s">
        <v>122</v>
      </c>
      <c r="L296" s="20">
        <v>50000</v>
      </c>
      <c r="M296" s="11">
        <v>0</v>
      </c>
      <c r="N296" s="11">
        <v>20000</v>
      </c>
      <c r="O296" s="11">
        <v>30000</v>
      </c>
      <c r="P296" s="11">
        <v>0</v>
      </c>
      <c r="Q296" s="11">
        <v>0</v>
      </c>
      <c r="R296" s="11">
        <v>0</v>
      </c>
      <c r="S296" s="11" t="s">
        <v>83</v>
      </c>
      <c r="T296" s="11" t="s">
        <v>221</v>
      </c>
      <c r="U296" s="20">
        <v>5000</v>
      </c>
      <c r="V296" s="14" t="s">
        <v>124</v>
      </c>
      <c r="W296" s="20">
        <v>35000</v>
      </c>
      <c r="X296" s="14" t="s">
        <v>125</v>
      </c>
      <c r="Y296" s="29"/>
      <c r="Z296" s="29"/>
      <c r="AA296" s="14">
        <v>150</v>
      </c>
      <c r="AB296" s="14">
        <v>150</v>
      </c>
      <c r="AC296" s="14"/>
      <c r="AD296" s="14"/>
      <c r="AE296" s="14"/>
      <c r="AF296" s="14"/>
      <c r="AG296" s="47" t="s">
        <v>2193</v>
      </c>
      <c r="AH296" s="14" t="s">
        <v>2194</v>
      </c>
      <c r="AI296" s="14" t="s">
        <v>2195</v>
      </c>
      <c r="AJ296" s="45" t="s">
        <v>119</v>
      </c>
      <c r="AK296" s="11" t="s">
        <v>128</v>
      </c>
      <c r="AL296" s="50" t="s">
        <v>2165</v>
      </c>
      <c r="AM296" s="11" t="s">
        <v>57</v>
      </c>
      <c r="AN296" s="2"/>
      <c r="AO296" s="7" t="s">
        <v>1639</v>
      </c>
      <c r="AP296" s="1" t="s">
        <v>78</v>
      </c>
      <c r="AQ296" s="1"/>
      <c r="AR296" s="1"/>
      <c r="AS296" s="1"/>
      <c r="AT296" s="14" t="str">
        <f ca="1">IFERROR(VLOOKUP(B296,'[2]2017省级重点项目'!$B$3:$O$206,6,0),"")</f>
        <v/>
      </c>
      <c r="AU296" s="14" t="str">
        <f ca="1" t="shared" si="19"/>
        <v/>
      </c>
      <c r="AV296" s="14" t="str">
        <f ca="1">IFERROR(VLOOKUP(B296,'[2]2017省级重点项目'!$B$3:$O$206,7,0),"")</f>
        <v/>
      </c>
      <c r="AW296" s="14" t="str">
        <f ca="1" t="shared" si="20"/>
        <v/>
      </c>
      <c r="AX296" s="14" t="str">
        <f ca="1">IFERROR(VLOOKUP(B296,'[2]2017省级重点项目'!$B$3:$O$206,12,0),"")</f>
        <v/>
      </c>
      <c r="AY296" s="14" t="str">
        <f ca="1">IFERROR(VLOOKUP(B296,'[2]2017省级重点项目'!$B$3:$O$206,9,0),"")</f>
        <v/>
      </c>
      <c r="AZ296" s="14" t="str">
        <f ca="1">IFERROR(VLOOKUP(B296,'[2]2017省级重点项目'!$B$3:$O$206,10,0),"")</f>
        <v/>
      </c>
    </row>
    <row r="297" s="1" customFormat="1" ht="72" spans="1:52">
      <c r="A297" s="11">
        <f>IF(AJ297="","",COUNTA($AJ$7:AJ297))</f>
        <v>286</v>
      </c>
      <c r="B297" s="14" t="s">
        <v>2196</v>
      </c>
      <c r="C297" s="14" t="s">
        <v>117</v>
      </c>
      <c r="D297" s="14" t="s">
        <v>118</v>
      </c>
      <c r="E297" s="14" t="s">
        <v>78</v>
      </c>
      <c r="F297" s="14" t="s">
        <v>78</v>
      </c>
      <c r="G297" s="11" t="s">
        <v>1628</v>
      </c>
      <c r="H297" s="14" t="s">
        <v>119</v>
      </c>
      <c r="I297" s="14" t="s">
        <v>342</v>
      </c>
      <c r="J297" s="14" t="s">
        <v>2197</v>
      </c>
      <c r="K297" s="11" t="s">
        <v>100</v>
      </c>
      <c r="L297" s="20">
        <v>10000</v>
      </c>
      <c r="M297" s="11">
        <v>10000</v>
      </c>
      <c r="N297" s="11">
        <v>0</v>
      </c>
      <c r="O297" s="11">
        <v>0</v>
      </c>
      <c r="P297" s="11">
        <v>0</v>
      </c>
      <c r="Q297" s="11">
        <v>0</v>
      </c>
      <c r="R297" s="11">
        <v>0</v>
      </c>
      <c r="S297" s="11" t="s">
        <v>352</v>
      </c>
      <c r="T297" s="11" t="s">
        <v>123</v>
      </c>
      <c r="U297" s="20">
        <v>1000</v>
      </c>
      <c r="V297" s="14" t="s">
        <v>2198</v>
      </c>
      <c r="W297" s="20">
        <v>9000</v>
      </c>
      <c r="X297" s="14" t="s">
        <v>768</v>
      </c>
      <c r="Y297" s="29"/>
      <c r="Z297" s="29">
        <v>12</v>
      </c>
      <c r="AA297" s="14">
        <v>97</v>
      </c>
      <c r="AB297" s="14">
        <v>97</v>
      </c>
      <c r="AC297" s="14"/>
      <c r="AD297" s="14"/>
      <c r="AE297" s="14"/>
      <c r="AF297" s="14"/>
      <c r="AG297" s="47" t="s">
        <v>2199</v>
      </c>
      <c r="AH297" s="14" t="s">
        <v>2200</v>
      </c>
      <c r="AI297" s="14" t="s">
        <v>2200</v>
      </c>
      <c r="AJ297" s="45" t="s">
        <v>119</v>
      </c>
      <c r="AK297" s="11" t="s">
        <v>128</v>
      </c>
      <c r="AL297" s="24" t="s">
        <v>358</v>
      </c>
      <c r="AM297" s="11" t="s">
        <v>57</v>
      </c>
      <c r="AN297" s="2"/>
      <c r="AO297" s="7" t="s">
        <v>1639</v>
      </c>
      <c r="AP297" s="1" t="s">
        <v>78</v>
      </c>
      <c r="AQ297" s="1"/>
      <c r="AR297" s="1"/>
      <c r="AS297" s="1"/>
      <c r="AT297" s="14" t="str">
        <f ca="1">IFERROR(VLOOKUP(B297,'[2]2017省级重点项目'!$B$3:$O$206,6,0),"")</f>
        <v/>
      </c>
      <c r="AU297" s="14" t="str">
        <f ca="1" t="shared" si="19"/>
        <v/>
      </c>
      <c r="AV297" s="14" t="str">
        <f ca="1">IFERROR(VLOOKUP(B297,'[2]2017省级重点项目'!$B$3:$O$206,7,0),"")</f>
        <v/>
      </c>
      <c r="AW297" s="14" t="str">
        <f ca="1" t="shared" si="20"/>
        <v/>
      </c>
      <c r="AX297" s="14" t="str">
        <f ca="1">IFERROR(VLOOKUP(B297,'[2]2017省级重点项目'!$B$3:$O$206,12,0),"")</f>
        <v/>
      </c>
      <c r="AY297" s="14" t="str">
        <f ca="1">IFERROR(VLOOKUP(B297,'[2]2017省级重点项目'!$B$3:$O$206,9,0),"")</f>
        <v/>
      </c>
      <c r="AZ297" s="14" t="str">
        <f ca="1">IFERROR(VLOOKUP(B297,'[2]2017省级重点项目'!$B$3:$O$206,10,0),"")</f>
        <v/>
      </c>
    </row>
    <row r="298" s="1" customFormat="1" ht="93" customHeight="1" spans="1:52">
      <c r="A298" s="11">
        <f>IF(AJ298="","",COUNTA($AJ$7:AJ298))</f>
        <v>287</v>
      </c>
      <c r="B298" s="12" t="s">
        <v>2201</v>
      </c>
      <c r="C298" s="12" t="s">
        <v>78</v>
      </c>
      <c r="D298" s="12" t="s">
        <v>78</v>
      </c>
      <c r="E298" s="12" t="s">
        <v>78</v>
      </c>
      <c r="F298" s="12" t="s">
        <v>61</v>
      </c>
      <c r="G298" s="13" t="s">
        <v>1628</v>
      </c>
      <c r="H298" s="12" t="s">
        <v>130</v>
      </c>
      <c r="I298" s="12" t="s">
        <v>2202</v>
      </c>
      <c r="J298" s="12" t="s">
        <v>2203</v>
      </c>
      <c r="K298" s="13" t="s">
        <v>220</v>
      </c>
      <c r="L298" s="21">
        <v>200000</v>
      </c>
      <c r="M298" s="13">
        <v>0</v>
      </c>
      <c r="N298" s="13">
        <v>200000</v>
      </c>
      <c r="O298" s="13">
        <v>0</v>
      </c>
      <c r="P298" s="13">
        <v>0</v>
      </c>
      <c r="Q298" s="13">
        <v>0</v>
      </c>
      <c r="R298" s="13">
        <v>0</v>
      </c>
      <c r="S298" s="13" t="s">
        <v>66</v>
      </c>
      <c r="T298" s="13" t="s">
        <v>123</v>
      </c>
      <c r="U298" s="21">
        <v>130000</v>
      </c>
      <c r="V298" s="12" t="s">
        <v>2204</v>
      </c>
      <c r="W298" s="21">
        <v>20000</v>
      </c>
      <c r="X298" s="12" t="s">
        <v>2205</v>
      </c>
      <c r="Y298" s="30"/>
      <c r="Z298" s="30"/>
      <c r="AA298" s="12">
        <v>209</v>
      </c>
      <c r="AB298" s="12">
        <v>0</v>
      </c>
      <c r="AC298" s="12">
        <v>0</v>
      </c>
      <c r="AD298" s="12">
        <v>0</v>
      </c>
      <c r="AE298" s="12">
        <v>0</v>
      </c>
      <c r="AF298" s="12">
        <v>0</v>
      </c>
      <c r="AG298" s="22" t="s">
        <v>2206</v>
      </c>
      <c r="AH298" s="12" t="s">
        <v>2207</v>
      </c>
      <c r="AI298" s="12" t="s">
        <v>2207</v>
      </c>
      <c r="AJ298" s="46" t="s">
        <v>130</v>
      </c>
      <c r="AK298" s="13" t="s">
        <v>139</v>
      </c>
      <c r="AL298" s="24" t="s">
        <v>140</v>
      </c>
      <c r="AM298" s="13" t="s">
        <v>57</v>
      </c>
      <c r="AN298" s="13"/>
      <c r="AO298" s="12" t="s">
        <v>1639</v>
      </c>
      <c r="AP298" s="12" t="s">
        <v>78</v>
      </c>
      <c r="AQ298" s="12"/>
      <c r="AR298" s="12"/>
      <c r="AS298" s="12"/>
      <c r="AT298" s="14" t="str">
        <f ca="1">IFERROR(VLOOKUP(B298,'[2]2017省级重点项目'!$B$3:$O$206,6,0),"")</f>
        <v/>
      </c>
      <c r="AU298" s="14" t="str">
        <f ca="1" t="shared" si="19"/>
        <v/>
      </c>
      <c r="AV298" s="14" t="str">
        <f ca="1">IFERROR(VLOOKUP(B298,'[2]2017省级重点项目'!$B$3:$O$206,7,0),"")</f>
        <v/>
      </c>
      <c r="AW298" s="14" t="str">
        <f ca="1" t="shared" si="20"/>
        <v/>
      </c>
      <c r="AX298" s="14" t="str">
        <f ca="1">IFERROR(VLOOKUP(B298,'[2]2017省级重点项目'!$B$3:$O$206,12,0),"")</f>
        <v/>
      </c>
      <c r="AY298" s="14" t="str">
        <f ca="1">IFERROR(VLOOKUP(B298,'[2]2017省级重点项目'!$B$3:$O$206,9,0),"")</f>
        <v/>
      </c>
      <c r="AZ298" s="14" t="str">
        <f ca="1">IFERROR(VLOOKUP(B298,'[2]2017省级重点项目'!$B$3:$O$206,10,0),"")</f>
        <v/>
      </c>
    </row>
    <row r="299" s="1" customFormat="1" ht="96" customHeight="1" spans="1:52">
      <c r="A299" s="11">
        <f>IF(AJ299="","",COUNTA($AJ$7:AJ299))</f>
        <v>288</v>
      </c>
      <c r="B299" s="12" t="s">
        <v>2208</v>
      </c>
      <c r="C299" s="12" t="s">
        <v>78</v>
      </c>
      <c r="D299" s="12" t="s">
        <v>78</v>
      </c>
      <c r="E299" s="12" t="s">
        <v>78</v>
      </c>
      <c r="F299" s="12" t="s">
        <v>61</v>
      </c>
      <c r="G299" s="13" t="s">
        <v>1628</v>
      </c>
      <c r="H299" s="12" t="s">
        <v>130</v>
      </c>
      <c r="I299" s="12" t="s">
        <v>131</v>
      </c>
      <c r="J299" s="12" t="s">
        <v>2209</v>
      </c>
      <c r="K299" s="13" t="s">
        <v>82</v>
      </c>
      <c r="L299" s="21">
        <v>165000</v>
      </c>
      <c r="M299" s="13">
        <v>0</v>
      </c>
      <c r="N299" s="13">
        <v>95000</v>
      </c>
      <c r="O299" s="13">
        <v>70000</v>
      </c>
      <c r="P299" s="13">
        <v>0</v>
      </c>
      <c r="Q299" s="13">
        <v>0</v>
      </c>
      <c r="R299" s="13">
        <v>0</v>
      </c>
      <c r="S299" s="13" t="s">
        <v>66</v>
      </c>
      <c r="T299" s="13" t="s">
        <v>123</v>
      </c>
      <c r="U299" s="21">
        <v>30000</v>
      </c>
      <c r="V299" s="12" t="s">
        <v>2210</v>
      </c>
      <c r="W299" s="21">
        <v>70000</v>
      </c>
      <c r="X299" s="12" t="s">
        <v>2211</v>
      </c>
      <c r="Y299" s="30"/>
      <c r="Z299" s="30"/>
      <c r="AA299" s="12">
        <v>105</v>
      </c>
      <c r="AB299" s="12">
        <v>0</v>
      </c>
      <c r="AC299" s="12">
        <v>0</v>
      </c>
      <c r="AD299" s="12">
        <v>0</v>
      </c>
      <c r="AE299" s="12">
        <v>0</v>
      </c>
      <c r="AF299" s="12">
        <v>0</v>
      </c>
      <c r="AG299" s="22" t="s">
        <v>2212</v>
      </c>
      <c r="AH299" s="12" t="s">
        <v>2213</v>
      </c>
      <c r="AI299" s="12" t="s">
        <v>2214</v>
      </c>
      <c r="AJ299" s="46" t="s">
        <v>130</v>
      </c>
      <c r="AK299" s="13" t="s">
        <v>139</v>
      </c>
      <c r="AL299" s="24" t="s">
        <v>140</v>
      </c>
      <c r="AM299" s="13" t="s">
        <v>57</v>
      </c>
      <c r="AN299" s="13"/>
      <c r="AO299" s="12" t="s">
        <v>1639</v>
      </c>
      <c r="AP299" s="12"/>
      <c r="AQ299" s="12"/>
      <c r="AR299" s="12"/>
      <c r="AS299" s="12"/>
      <c r="AT299" s="14" t="str">
        <f ca="1">IFERROR(VLOOKUP(B299,'[2]2017省级重点项目'!$B$3:$O$206,6,0),"")</f>
        <v/>
      </c>
      <c r="AU299" s="14" t="str">
        <f ca="1" t="shared" si="19"/>
        <v/>
      </c>
      <c r="AV299" s="14" t="str">
        <f ca="1">IFERROR(VLOOKUP(B299,'[2]2017省级重点项目'!$B$3:$O$206,7,0),"")</f>
        <v/>
      </c>
      <c r="AW299" s="14" t="str">
        <f ca="1" t="shared" si="20"/>
        <v/>
      </c>
      <c r="AX299" s="14" t="str">
        <f ca="1">IFERROR(VLOOKUP(B299,'[2]2017省级重点项目'!$B$3:$O$206,12,0),"")</f>
        <v/>
      </c>
      <c r="AY299" s="14" t="str">
        <f ca="1">IFERROR(VLOOKUP(B299,'[2]2017省级重点项目'!$B$3:$O$206,9,0),"")</f>
        <v/>
      </c>
      <c r="AZ299" s="14" t="str">
        <f ca="1">IFERROR(VLOOKUP(B299,'[2]2017省级重点项目'!$B$3:$O$206,10,0),"")</f>
        <v/>
      </c>
    </row>
    <row r="300" s="1" customFormat="1" ht="96" customHeight="1" spans="1:52">
      <c r="A300" s="11">
        <f>IF(AJ300="","",COUNTA($AJ$7:AJ300))</f>
        <v>289</v>
      </c>
      <c r="B300" s="12" t="s">
        <v>2215</v>
      </c>
      <c r="C300" s="12" t="s">
        <v>78</v>
      </c>
      <c r="D300" s="12" t="s">
        <v>78</v>
      </c>
      <c r="E300" s="12" t="s">
        <v>78</v>
      </c>
      <c r="F300" s="12" t="s">
        <v>61</v>
      </c>
      <c r="G300" s="13" t="s">
        <v>1628</v>
      </c>
      <c r="H300" s="12" t="s">
        <v>130</v>
      </c>
      <c r="I300" s="12" t="s">
        <v>885</v>
      </c>
      <c r="J300" s="12" t="s">
        <v>2216</v>
      </c>
      <c r="K300" s="13" t="s">
        <v>191</v>
      </c>
      <c r="L300" s="21">
        <v>500000</v>
      </c>
      <c r="M300" s="13">
        <v>0</v>
      </c>
      <c r="N300" s="13">
        <v>460000</v>
      </c>
      <c r="O300" s="13">
        <v>40000</v>
      </c>
      <c r="P300" s="13">
        <v>0</v>
      </c>
      <c r="Q300" s="13">
        <v>0</v>
      </c>
      <c r="R300" s="13">
        <v>0</v>
      </c>
      <c r="S300" s="13" t="s">
        <v>83</v>
      </c>
      <c r="T300" s="13" t="s">
        <v>221</v>
      </c>
      <c r="U300" s="21">
        <v>320000</v>
      </c>
      <c r="V300" s="12" t="s">
        <v>2217</v>
      </c>
      <c r="W300" s="21">
        <v>50000</v>
      </c>
      <c r="X300" s="12" t="s">
        <v>2218</v>
      </c>
      <c r="Y300" s="30"/>
      <c r="Z300" s="30"/>
      <c r="AA300" s="12">
        <v>133</v>
      </c>
      <c r="AB300" s="12">
        <v>0</v>
      </c>
      <c r="AC300" s="12">
        <v>0</v>
      </c>
      <c r="AD300" s="12">
        <v>0</v>
      </c>
      <c r="AE300" s="12">
        <v>0</v>
      </c>
      <c r="AF300" s="12">
        <v>0</v>
      </c>
      <c r="AG300" s="22" t="s">
        <v>2219</v>
      </c>
      <c r="AH300" s="12" t="s">
        <v>2220</v>
      </c>
      <c r="AI300" s="12" t="s">
        <v>2221</v>
      </c>
      <c r="AJ300" s="46" t="s">
        <v>130</v>
      </c>
      <c r="AK300" s="13" t="s">
        <v>139</v>
      </c>
      <c r="AL300" s="24" t="s">
        <v>140</v>
      </c>
      <c r="AM300" s="13" t="s">
        <v>57</v>
      </c>
      <c r="AN300" s="13"/>
      <c r="AO300" s="12" t="s">
        <v>1639</v>
      </c>
      <c r="AP300" s="12"/>
      <c r="AQ300" s="12"/>
      <c r="AR300" s="12"/>
      <c r="AS300" s="12"/>
      <c r="AT300" s="14" t="str">
        <f ca="1">IFERROR(VLOOKUP(B300,'[2]2017省级重点项目'!$B$3:$O$206,6,0),"")</f>
        <v/>
      </c>
      <c r="AU300" s="14" t="str">
        <f ca="1" t="shared" si="19"/>
        <v/>
      </c>
      <c r="AV300" s="14" t="str">
        <f ca="1">IFERROR(VLOOKUP(B300,'[2]2017省级重点项目'!$B$3:$O$206,7,0),"")</f>
        <v/>
      </c>
      <c r="AW300" s="14" t="str">
        <f ca="1" t="shared" si="20"/>
        <v/>
      </c>
      <c r="AX300" s="14" t="str">
        <f ca="1">IFERROR(VLOOKUP(B300,'[2]2017省级重点项目'!$B$3:$O$206,12,0),"")</f>
        <v/>
      </c>
      <c r="AY300" s="14" t="str">
        <f ca="1">IFERROR(VLOOKUP(B300,'[2]2017省级重点项目'!$B$3:$O$206,9,0),"")</f>
        <v/>
      </c>
      <c r="AZ300" s="14" t="str">
        <f ca="1">IFERROR(VLOOKUP(B300,'[2]2017省级重点项目'!$B$3:$O$206,10,0),"")</f>
        <v/>
      </c>
    </row>
    <row r="301" s="1" customFormat="1" ht="66" customHeight="1" spans="1:52">
      <c r="A301" s="11">
        <f>IF(AJ301="","",COUNTA($AJ$7:AJ301))</f>
        <v>290</v>
      </c>
      <c r="B301" s="12" t="s">
        <v>2222</v>
      </c>
      <c r="C301" s="12" t="s">
        <v>78</v>
      </c>
      <c r="D301" s="12" t="s">
        <v>78</v>
      </c>
      <c r="E301" s="12" t="s">
        <v>78</v>
      </c>
      <c r="F301" s="12" t="s">
        <v>61</v>
      </c>
      <c r="G301" s="13" t="s">
        <v>1628</v>
      </c>
      <c r="H301" s="12" t="s">
        <v>130</v>
      </c>
      <c r="I301" s="12" t="s">
        <v>885</v>
      </c>
      <c r="J301" s="12" t="s">
        <v>2223</v>
      </c>
      <c r="K301" s="13" t="s">
        <v>297</v>
      </c>
      <c r="L301" s="21">
        <v>320000</v>
      </c>
      <c r="M301" s="13">
        <v>0</v>
      </c>
      <c r="N301" s="13">
        <v>280000</v>
      </c>
      <c r="O301" s="13">
        <v>40000</v>
      </c>
      <c r="P301" s="13">
        <v>0</v>
      </c>
      <c r="Q301" s="13">
        <v>0</v>
      </c>
      <c r="R301" s="13">
        <v>0</v>
      </c>
      <c r="S301" s="13" t="s">
        <v>83</v>
      </c>
      <c r="T301" s="13" t="s">
        <v>221</v>
      </c>
      <c r="U301" s="21">
        <v>91000</v>
      </c>
      <c r="V301" s="12" t="s">
        <v>2224</v>
      </c>
      <c r="W301" s="21">
        <v>30000</v>
      </c>
      <c r="X301" s="12" t="s">
        <v>596</v>
      </c>
      <c r="Y301" s="30"/>
      <c r="Z301" s="30"/>
      <c r="AA301" s="12">
        <v>83</v>
      </c>
      <c r="AB301" s="12">
        <v>0</v>
      </c>
      <c r="AC301" s="12">
        <v>0</v>
      </c>
      <c r="AD301" s="12">
        <v>0</v>
      </c>
      <c r="AE301" s="12">
        <v>0</v>
      </c>
      <c r="AF301" s="12">
        <v>0</v>
      </c>
      <c r="AG301" s="22" t="s">
        <v>2225</v>
      </c>
      <c r="AH301" s="12" t="s">
        <v>2220</v>
      </c>
      <c r="AI301" s="12" t="s">
        <v>2221</v>
      </c>
      <c r="AJ301" s="46" t="s">
        <v>130</v>
      </c>
      <c r="AK301" s="13" t="s">
        <v>139</v>
      </c>
      <c r="AL301" s="24" t="s">
        <v>140</v>
      </c>
      <c r="AM301" s="13" t="s">
        <v>57</v>
      </c>
      <c r="AN301" s="13"/>
      <c r="AO301" s="12" t="s">
        <v>1639</v>
      </c>
      <c r="AP301" s="12"/>
      <c r="AQ301" s="12"/>
      <c r="AR301" s="12"/>
      <c r="AS301" s="12"/>
      <c r="AT301" s="14" t="str">
        <f ca="1">IFERROR(VLOOKUP(B301,'[2]2017省级重点项目'!$B$3:$O$206,6,0),"")</f>
        <v/>
      </c>
      <c r="AU301" s="14" t="str">
        <f ca="1" t="shared" si="19"/>
        <v/>
      </c>
      <c r="AV301" s="14" t="str">
        <f ca="1">IFERROR(VLOOKUP(B301,'[2]2017省级重点项目'!$B$3:$O$206,7,0),"")</f>
        <v/>
      </c>
      <c r="AW301" s="14" t="str">
        <f ca="1" t="shared" si="20"/>
        <v/>
      </c>
      <c r="AX301" s="14" t="str">
        <f ca="1">IFERROR(VLOOKUP(B301,'[2]2017省级重点项目'!$B$3:$O$206,12,0),"")</f>
        <v/>
      </c>
      <c r="AY301" s="14" t="str">
        <f ca="1">IFERROR(VLOOKUP(B301,'[2]2017省级重点项目'!$B$3:$O$206,9,0),"")</f>
        <v/>
      </c>
      <c r="AZ301" s="14" t="str">
        <f ca="1">IFERROR(VLOOKUP(B301,'[2]2017省级重点项目'!$B$3:$O$206,10,0),"")</f>
        <v/>
      </c>
    </row>
    <row r="302" s="1" customFormat="1" ht="71" customHeight="1" spans="1:52">
      <c r="A302" s="11">
        <f>IF(AJ302="","",COUNTA($AJ$7:AJ302))</f>
        <v>291</v>
      </c>
      <c r="B302" s="12" t="s">
        <v>2226</v>
      </c>
      <c r="C302" s="12" t="s">
        <v>78</v>
      </c>
      <c r="D302" s="12" t="s">
        <v>78</v>
      </c>
      <c r="E302" s="12" t="s">
        <v>78</v>
      </c>
      <c r="F302" s="12" t="s">
        <v>61</v>
      </c>
      <c r="G302" s="13" t="s">
        <v>1628</v>
      </c>
      <c r="H302" s="12" t="s">
        <v>130</v>
      </c>
      <c r="I302" s="12" t="s">
        <v>2227</v>
      </c>
      <c r="J302" s="12" t="s">
        <v>2228</v>
      </c>
      <c r="K302" s="13" t="s">
        <v>232</v>
      </c>
      <c r="L302" s="21">
        <v>1000000</v>
      </c>
      <c r="M302" s="13">
        <v>0</v>
      </c>
      <c r="N302" s="13">
        <v>799000</v>
      </c>
      <c r="O302" s="13">
        <v>201000</v>
      </c>
      <c r="P302" s="13">
        <v>0</v>
      </c>
      <c r="Q302" s="13">
        <v>0</v>
      </c>
      <c r="R302" s="13">
        <v>0</v>
      </c>
      <c r="S302" s="13" t="s">
        <v>35</v>
      </c>
      <c r="T302" s="13" t="s">
        <v>123</v>
      </c>
      <c r="U302" s="21">
        <v>728000</v>
      </c>
      <c r="V302" s="12" t="s">
        <v>2229</v>
      </c>
      <c r="W302" s="21">
        <v>200000</v>
      </c>
      <c r="X302" s="12" t="s">
        <v>2230</v>
      </c>
      <c r="Y302" s="30"/>
      <c r="Z302" s="30">
        <v>12</v>
      </c>
      <c r="AA302" s="12">
        <v>674</v>
      </c>
      <c r="AB302" s="12">
        <v>0</v>
      </c>
      <c r="AC302" s="12">
        <v>0</v>
      </c>
      <c r="AD302" s="12">
        <v>0</v>
      </c>
      <c r="AE302" s="12">
        <v>0</v>
      </c>
      <c r="AF302" s="12">
        <v>0</v>
      </c>
      <c r="AG302" s="22" t="s">
        <v>2231</v>
      </c>
      <c r="AH302" s="12" t="s">
        <v>2232</v>
      </c>
      <c r="AI302" s="12" t="s">
        <v>2233</v>
      </c>
      <c r="AJ302" s="46" t="s">
        <v>130</v>
      </c>
      <c r="AK302" s="13" t="s">
        <v>139</v>
      </c>
      <c r="AL302" s="50" t="s">
        <v>2234</v>
      </c>
      <c r="AM302" s="13" t="s">
        <v>57</v>
      </c>
      <c r="AN302" s="13"/>
      <c r="AO302" s="12" t="s">
        <v>1639</v>
      </c>
      <c r="AP302" s="12"/>
      <c r="AQ302" s="12"/>
      <c r="AR302" s="12"/>
      <c r="AS302" s="12"/>
      <c r="AT302" s="14" t="str">
        <f ca="1">IFERROR(VLOOKUP(B302,'[2]2017省级重点项目'!$B$3:$O$206,6,0),"")</f>
        <v/>
      </c>
      <c r="AU302" s="14" t="str">
        <f ca="1" t="shared" si="19"/>
        <v/>
      </c>
      <c r="AV302" s="14" t="str">
        <f ca="1">IFERROR(VLOOKUP(B302,'[2]2017省级重点项目'!$B$3:$O$206,7,0),"")</f>
        <v/>
      </c>
      <c r="AW302" s="14" t="str">
        <f ca="1" t="shared" si="20"/>
        <v/>
      </c>
      <c r="AX302" s="14" t="str">
        <f ca="1">IFERROR(VLOOKUP(B302,'[2]2017省级重点项目'!$B$3:$O$206,12,0),"")</f>
        <v/>
      </c>
      <c r="AY302" s="14" t="str">
        <f ca="1">IFERROR(VLOOKUP(B302,'[2]2017省级重点项目'!$B$3:$O$206,9,0),"")</f>
        <v/>
      </c>
      <c r="AZ302" s="14" t="str">
        <f ca="1">IFERROR(VLOOKUP(B302,'[2]2017省级重点项目'!$B$3:$O$206,10,0),"")</f>
        <v/>
      </c>
    </row>
    <row r="303" s="1" customFormat="1" ht="72" customHeight="1" spans="1:52">
      <c r="A303" s="11">
        <f>IF(AJ303="","",COUNTA($AJ$7:AJ303))</f>
        <v>292</v>
      </c>
      <c r="B303" s="12" t="s">
        <v>2235</v>
      </c>
      <c r="C303" s="12" t="s">
        <v>78</v>
      </c>
      <c r="D303" s="12" t="s">
        <v>78</v>
      </c>
      <c r="E303" s="12" t="s">
        <v>78</v>
      </c>
      <c r="F303" s="12" t="s">
        <v>61</v>
      </c>
      <c r="G303" s="13" t="s">
        <v>1628</v>
      </c>
      <c r="H303" s="12" t="s">
        <v>130</v>
      </c>
      <c r="I303" s="12" t="s">
        <v>2227</v>
      </c>
      <c r="J303" s="12" t="s">
        <v>2236</v>
      </c>
      <c r="K303" s="13" t="s">
        <v>82</v>
      </c>
      <c r="L303" s="21">
        <v>170000</v>
      </c>
      <c r="M303" s="13">
        <v>0</v>
      </c>
      <c r="N303" s="13">
        <v>170000</v>
      </c>
      <c r="O303" s="13">
        <v>0</v>
      </c>
      <c r="P303" s="13">
        <v>0</v>
      </c>
      <c r="Q303" s="13">
        <v>0</v>
      </c>
      <c r="R303" s="13">
        <v>0</v>
      </c>
      <c r="S303" s="13" t="s">
        <v>35</v>
      </c>
      <c r="T303" s="13" t="s">
        <v>123</v>
      </c>
      <c r="U303" s="21">
        <v>100000</v>
      </c>
      <c r="V303" s="12" t="s">
        <v>2237</v>
      </c>
      <c r="W303" s="21">
        <v>20000</v>
      </c>
      <c r="X303" s="12" t="s">
        <v>2238</v>
      </c>
      <c r="Y303" s="30"/>
      <c r="Z303" s="30"/>
      <c r="AA303" s="12">
        <v>71</v>
      </c>
      <c r="AB303" s="12">
        <v>0</v>
      </c>
      <c r="AC303" s="12">
        <v>0</v>
      </c>
      <c r="AD303" s="12">
        <v>0</v>
      </c>
      <c r="AE303" s="12">
        <v>0</v>
      </c>
      <c r="AF303" s="12">
        <v>0</v>
      </c>
      <c r="AG303" s="22" t="s">
        <v>2239</v>
      </c>
      <c r="AH303" s="12" t="s">
        <v>2240</v>
      </c>
      <c r="AI303" s="12" t="s">
        <v>2240</v>
      </c>
      <c r="AJ303" s="46" t="s">
        <v>130</v>
      </c>
      <c r="AK303" s="13" t="s">
        <v>139</v>
      </c>
      <c r="AL303" s="50" t="s">
        <v>2234</v>
      </c>
      <c r="AM303" s="13" t="s">
        <v>57</v>
      </c>
      <c r="AN303" s="13"/>
      <c r="AO303" s="12" t="s">
        <v>1639</v>
      </c>
      <c r="AP303" s="12" t="s">
        <v>78</v>
      </c>
      <c r="AQ303" s="12"/>
      <c r="AR303" s="12"/>
      <c r="AS303" s="12"/>
      <c r="AT303" s="14" t="str">
        <f ca="1">IFERROR(VLOOKUP(B303,'[2]2017省级重点项目'!$B$3:$O$206,6,0),"")</f>
        <v/>
      </c>
      <c r="AU303" s="14" t="str">
        <f ca="1" t="shared" si="19"/>
        <v/>
      </c>
      <c r="AV303" s="14" t="str">
        <f ca="1">IFERROR(VLOOKUP(B303,'[2]2017省级重点项目'!$B$3:$O$206,7,0),"")</f>
        <v/>
      </c>
      <c r="AW303" s="14" t="str">
        <f ca="1" t="shared" si="20"/>
        <v/>
      </c>
      <c r="AX303" s="14" t="str">
        <f ca="1">IFERROR(VLOOKUP(B303,'[2]2017省级重点项目'!$B$3:$O$206,12,0),"")</f>
        <v/>
      </c>
      <c r="AY303" s="14" t="str">
        <f ca="1">IFERROR(VLOOKUP(B303,'[2]2017省级重点项目'!$B$3:$O$206,9,0),"")</f>
        <v/>
      </c>
      <c r="AZ303" s="14" t="str">
        <f ca="1">IFERROR(VLOOKUP(B303,'[2]2017省级重点项目'!$B$3:$O$206,10,0),"")</f>
        <v/>
      </c>
    </row>
    <row r="304" s="1" customFormat="1" ht="62" customHeight="1" spans="1:52">
      <c r="A304" s="11">
        <f>IF(AJ304="","",COUNTA($AJ$7:AJ304))</f>
        <v>293</v>
      </c>
      <c r="B304" s="12" t="s">
        <v>2241</v>
      </c>
      <c r="C304" s="12" t="s">
        <v>78</v>
      </c>
      <c r="D304" s="12" t="s">
        <v>78</v>
      </c>
      <c r="E304" s="12" t="s">
        <v>78</v>
      </c>
      <c r="F304" s="12" t="s">
        <v>61</v>
      </c>
      <c r="G304" s="13" t="s">
        <v>1628</v>
      </c>
      <c r="H304" s="12" t="s">
        <v>130</v>
      </c>
      <c r="I304" s="12" t="s">
        <v>2227</v>
      </c>
      <c r="J304" s="12" t="s">
        <v>2242</v>
      </c>
      <c r="K304" s="13" t="s">
        <v>182</v>
      </c>
      <c r="L304" s="21">
        <v>90000</v>
      </c>
      <c r="M304" s="13">
        <v>0</v>
      </c>
      <c r="N304" s="13">
        <v>90000</v>
      </c>
      <c r="O304" s="13">
        <v>0</v>
      </c>
      <c r="P304" s="13">
        <v>0</v>
      </c>
      <c r="Q304" s="13">
        <v>0</v>
      </c>
      <c r="R304" s="13">
        <v>0</v>
      </c>
      <c r="S304" s="13" t="s">
        <v>66</v>
      </c>
      <c r="T304" s="13" t="s">
        <v>123</v>
      </c>
      <c r="U304" s="21">
        <v>80000</v>
      </c>
      <c r="V304" s="12" t="s">
        <v>2243</v>
      </c>
      <c r="W304" s="21">
        <v>10000</v>
      </c>
      <c r="X304" s="12" t="s">
        <v>2244</v>
      </c>
      <c r="Y304" s="30"/>
      <c r="Z304" s="30">
        <v>12</v>
      </c>
      <c r="AA304" s="12">
        <v>64.41</v>
      </c>
      <c r="AB304" s="12">
        <v>0</v>
      </c>
      <c r="AC304" s="12">
        <v>0</v>
      </c>
      <c r="AD304" s="12">
        <v>0</v>
      </c>
      <c r="AE304" s="12">
        <v>0</v>
      </c>
      <c r="AF304" s="12">
        <v>0</v>
      </c>
      <c r="AG304" s="22" t="s">
        <v>2245</v>
      </c>
      <c r="AH304" s="12" t="s">
        <v>2246</v>
      </c>
      <c r="AI304" s="12" t="s">
        <v>2246</v>
      </c>
      <c r="AJ304" s="46" t="s">
        <v>130</v>
      </c>
      <c r="AK304" s="13" t="s">
        <v>139</v>
      </c>
      <c r="AL304" s="50" t="s">
        <v>2234</v>
      </c>
      <c r="AM304" s="13" t="s">
        <v>57</v>
      </c>
      <c r="AN304" s="13"/>
      <c r="AO304" s="12" t="s">
        <v>1639</v>
      </c>
      <c r="AP304" s="12"/>
      <c r="AQ304" s="12"/>
      <c r="AR304" s="12"/>
      <c r="AS304" s="12"/>
      <c r="AT304" s="14" t="str">
        <f ca="1">IFERROR(VLOOKUP(B304,'[2]2017省级重点项目'!$B$3:$O$206,6,0),"")</f>
        <v/>
      </c>
      <c r="AU304" s="14" t="str">
        <f ca="1" t="shared" si="19"/>
        <v/>
      </c>
      <c r="AV304" s="14" t="str">
        <f ca="1">IFERROR(VLOOKUP(B304,'[2]2017省级重点项目'!$B$3:$O$206,7,0),"")</f>
        <v/>
      </c>
      <c r="AW304" s="14" t="str">
        <f ca="1" t="shared" si="20"/>
        <v/>
      </c>
      <c r="AX304" s="14" t="str">
        <f ca="1">IFERROR(VLOOKUP(B304,'[2]2017省级重点项目'!$B$3:$O$206,12,0),"")</f>
        <v/>
      </c>
      <c r="AY304" s="14" t="str">
        <f ca="1">IFERROR(VLOOKUP(B304,'[2]2017省级重点项目'!$B$3:$O$206,9,0),"")</f>
        <v/>
      </c>
      <c r="AZ304" s="14" t="str">
        <f ca="1">IFERROR(VLOOKUP(B304,'[2]2017省级重点项目'!$B$3:$O$206,10,0),"")</f>
        <v/>
      </c>
    </row>
    <row r="305" s="1" customFormat="1" ht="114" customHeight="1" spans="1:52">
      <c r="A305" s="11">
        <f>IF(AJ305="","",COUNTA($AJ$7:AJ305))</f>
        <v>294</v>
      </c>
      <c r="B305" s="12" t="s">
        <v>2247</v>
      </c>
      <c r="C305" s="12" t="s">
        <v>78</v>
      </c>
      <c r="D305" s="12" t="s">
        <v>78</v>
      </c>
      <c r="E305" s="12" t="s">
        <v>78</v>
      </c>
      <c r="F305" s="12" t="s">
        <v>61</v>
      </c>
      <c r="G305" s="13" t="s">
        <v>1628</v>
      </c>
      <c r="H305" s="12" t="s">
        <v>130</v>
      </c>
      <c r="I305" s="12" t="s">
        <v>131</v>
      </c>
      <c r="J305" s="12" t="s">
        <v>2248</v>
      </c>
      <c r="K305" s="13" t="s">
        <v>133</v>
      </c>
      <c r="L305" s="21">
        <v>170670</v>
      </c>
      <c r="M305" s="13">
        <v>0</v>
      </c>
      <c r="N305" s="13">
        <v>60670</v>
      </c>
      <c r="O305" s="13">
        <v>110000</v>
      </c>
      <c r="P305" s="13">
        <v>0</v>
      </c>
      <c r="Q305" s="13">
        <v>0</v>
      </c>
      <c r="R305" s="13">
        <v>0</v>
      </c>
      <c r="S305" s="13" t="s">
        <v>1401</v>
      </c>
      <c r="T305" s="13" t="s">
        <v>123</v>
      </c>
      <c r="U305" s="21">
        <v>136000</v>
      </c>
      <c r="V305" s="12" t="s">
        <v>2249</v>
      </c>
      <c r="W305" s="21">
        <v>40000</v>
      </c>
      <c r="X305" s="12" t="s">
        <v>2250</v>
      </c>
      <c r="Y305" s="30"/>
      <c r="Z305" s="30"/>
      <c r="AA305" s="12">
        <v>448</v>
      </c>
      <c r="AB305" s="12">
        <v>448</v>
      </c>
      <c r="AC305" s="12">
        <v>0</v>
      </c>
      <c r="AD305" s="12">
        <v>0</v>
      </c>
      <c r="AE305" s="12">
        <v>0</v>
      </c>
      <c r="AF305" s="12">
        <v>0</v>
      </c>
      <c r="AG305" s="22" t="s">
        <v>2251</v>
      </c>
      <c r="AH305" s="12" t="s">
        <v>2252</v>
      </c>
      <c r="AI305" s="12" t="s">
        <v>2253</v>
      </c>
      <c r="AJ305" s="46" t="s">
        <v>130</v>
      </c>
      <c r="AK305" s="13" t="s">
        <v>139</v>
      </c>
      <c r="AL305" s="50" t="s">
        <v>2234</v>
      </c>
      <c r="AM305" s="13" t="s">
        <v>57</v>
      </c>
      <c r="AN305" s="13"/>
      <c r="AO305" s="12" t="s">
        <v>1639</v>
      </c>
      <c r="AP305" s="12"/>
      <c r="AQ305" s="12" t="s">
        <v>78</v>
      </c>
      <c r="AR305" s="12"/>
      <c r="AS305" s="12"/>
      <c r="AT305" s="14">
        <f ca="1">IFERROR(VLOOKUP(B305,'[2]2017省级重点项目'!$B$3:$O$206,6,0),"")</f>
        <v>150000</v>
      </c>
      <c r="AU305" s="14">
        <f ca="1" t="shared" si="19"/>
        <v>20670</v>
      </c>
      <c r="AV305" s="14">
        <f ca="1">IFERROR(VLOOKUP(B305,'[2]2017省级重点项目'!$B$3:$O$206,7,0),"")</f>
        <v>40000</v>
      </c>
      <c r="AW305" s="14">
        <f ca="1" t="shared" si="20"/>
        <v>0</v>
      </c>
      <c r="AX305" s="14" t="str">
        <f ca="1">IFERROR(VLOOKUP(B305,'[2]2017省级重点项目'!$B$3:$O$206,12,0),"")</f>
        <v>闽侯县</v>
      </c>
      <c r="AY305" s="14" t="str">
        <f ca="1">IFERROR(VLOOKUP(B305,'[2]2017省级重点项目'!$B$3:$O$206,9,0),"")</f>
        <v>无</v>
      </c>
      <c r="AZ305" s="14">
        <f ca="1">IFERROR(VLOOKUP(B305,'[2]2017省级重点项目'!$B$3:$O$206,10,0),"")</f>
        <v>12</v>
      </c>
    </row>
    <row r="306" s="1" customFormat="1" ht="83" customHeight="1" spans="1:52">
      <c r="A306" s="11">
        <f>IF(AJ306="","",COUNTA($AJ$7:AJ306))</f>
        <v>295</v>
      </c>
      <c r="B306" s="12" t="s">
        <v>2254</v>
      </c>
      <c r="C306" s="12" t="s">
        <v>78</v>
      </c>
      <c r="D306" s="12" t="s">
        <v>78</v>
      </c>
      <c r="E306" s="12" t="s">
        <v>78</v>
      </c>
      <c r="F306" s="12" t="s">
        <v>61</v>
      </c>
      <c r="G306" s="13" t="s">
        <v>1628</v>
      </c>
      <c r="H306" s="12" t="s">
        <v>130</v>
      </c>
      <c r="I306" s="12" t="s">
        <v>2255</v>
      </c>
      <c r="J306" s="12" t="s">
        <v>2256</v>
      </c>
      <c r="K306" s="13" t="s">
        <v>970</v>
      </c>
      <c r="L306" s="21">
        <v>220000</v>
      </c>
      <c r="M306" s="13">
        <v>0</v>
      </c>
      <c r="N306" s="13">
        <v>220000</v>
      </c>
      <c r="O306" s="13">
        <v>0</v>
      </c>
      <c r="P306" s="13">
        <v>0</v>
      </c>
      <c r="Q306" s="13">
        <v>0</v>
      </c>
      <c r="R306" s="13">
        <v>0</v>
      </c>
      <c r="S306" s="13" t="s">
        <v>83</v>
      </c>
      <c r="T306" s="13" t="s">
        <v>123</v>
      </c>
      <c r="U306" s="21">
        <v>195000</v>
      </c>
      <c r="V306" s="12" t="s">
        <v>2257</v>
      </c>
      <c r="W306" s="21">
        <v>20000</v>
      </c>
      <c r="X306" s="12" t="s">
        <v>2258</v>
      </c>
      <c r="Y306" s="30"/>
      <c r="Z306" s="30"/>
      <c r="AA306" s="12">
        <v>910</v>
      </c>
      <c r="AB306" s="12">
        <v>0</v>
      </c>
      <c r="AC306" s="12">
        <v>0</v>
      </c>
      <c r="AD306" s="12">
        <v>0</v>
      </c>
      <c r="AE306" s="12">
        <v>0</v>
      </c>
      <c r="AF306" s="12">
        <v>0</v>
      </c>
      <c r="AG306" s="22" t="s">
        <v>1819</v>
      </c>
      <c r="AH306" s="12" t="s">
        <v>2259</v>
      </c>
      <c r="AI306" s="12" t="s">
        <v>2260</v>
      </c>
      <c r="AJ306" s="46" t="s">
        <v>130</v>
      </c>
      <c r="AK306" s="13" t="s">
        <v>139</v>
      </c>
      <c r="AL306" s="50" t="s">
        <v>2234</v>
      </c>
      <c r="AM306" s="13" t="s">
        <v>57</v>
      </c>
      <c r="AN306" s="13"/>
      <c r="AO306" s="12" t="s">
        <v>1639</v>
      </c>
      <c r="AP306" s="12" t="s">
        <v>78</v>
      </c>
      <c r="AQ306" s="12"/>
      <c r="AR306" s="12"/>
      <c r="AS306" s="12"/>
      <c r="AT306" s="14" t="str">
        <f ca="1">IFERROR(VLOOKUP(B306,'[2]2017省级重点项目'!$B$3:$O$206,6,0),"")</f>
        <v/>
      </c>
      <c r="AU306" s="14" t="str">
        <f ca="1" t="shared" si="19"/>
        <v/>
      </c>
      <c r="AV306" s="14" t="str">
        <f ca="1">IFERROR(VLOOKUP(B306,'[2]2017省级重点项目'!$B$3:$O$206,7,0),"")</f>
        <v/>
      </c>
      <c r="AW306" s="14" t="str">
        <f ca="1" t="shared" si="20"/>
        <v/>
      </c>
      <c r="AX306" s="14" t="str">
        <f ca="1">IFERROR(VLOOKUP(B306,'[2]2017省级重点项目'!$B$3:$O$206,12,0),"")</f>
        <v/>
      </c>
      <c r="AY306" s="14" t="str">
        <f ca="1">IFERROR(VLOOKUP(B306,'[2]2017省级重点项目'!$B$3:$O$206,9,0),"")</f>
        <v/>
      </c>
      <c r="AZ306" s="14" t="str">
        <f ca="1">IFERROR(VLOOKUP(B306,'[2]2017省级重点项目'!$B$3:$O$206,10,0),"")</f>
        <v/>
      </c>
    </row>
    <row r="307" s="1" customFormat="1" ht="79" customHeight="1" spans="1:52">
      <c r="A307" s="11">
        <f>IF(AJ307="","",COUNTA($AJ$7:AJ307))</f>
        <v>296</v>
      </c>
      <c r="B307" s="12" t="s">
        <v>2261</v>
      </c>
      <c r="C307" s="12" t="s">
        <v>78</v>
      </c>
      <c r="D307" s="12" t="s">
        <v>78</v>
      </c>
      <c r="E307" s="12" t="s">
        <v>78</v>
      </c>
      <c r="F307" s="12" t="s">
        <v>61</v>
      </c>
      <c r="G307" s="13" t="s">
        <v>1628</v>
      </c>
      <c r="H307" s="12" t="s">
        <v>130</v>
      </c>
      <c r="I307" s="12" t="s">
        <v>131</v>
      </c>
      <c r="J307" s="12" t="s">
        <v>2262</v>
      </c>
      <c r="K307" s="13" t="s">
        <v>133</v>
      </c>
      <c r="L307" s="21">
        <v>500000</v>
      </c>
      <c r="M307" s="13">
        <v>0</v>
      </c>
      <c r="N307" s="13">
        <v>250000</v>
      </c>
      <c r="O307" s="13">
        <v>250000</v>
      </c>
      <c r="P307" s="13">
        <v>0</v>
      </c>
      <c r="Q307" s="13">
        <v>0</v>
      </c>
      <c r="R307" s="13">
        <v>0</v>
      </c>
      <c r="S307" s="13" t="s">
        <v>1323</v>
      </c>
      <c r="T307" s="13" t="s">
        <v>123</v>
      </c>
      <c r="U307" s="21">
        <v>400000</v>
      </c>
      <c r="V307" s="12" t="s">
        <v>2263</v>
      </c>
      <c r="W307" s="21">
        <v>100000</v>
      </c>
      <c r="X307" s="12" t="s">
        <v>2264</v>
      </c>
      <c r="Y307" s="30"/>
      <c r="Z307" s="30"/>
      <c r="AA307" s="12">
        <v>842.16</v>
      </c>
      <c r="AB307" s="12">
        <v>0</v>
      </c>
      <c r="AC307" s="12">
        <v>0</v>
      </c>
      <c r="AD307" s="12">
        <v>0</v>
      </c>
      <c r="AE307" s="12">
        <v>0</v>
      </c>
      <c r="AF307" s="12">
        <v>0</v>
      </c>
      <c r="AG307" s="22" t="s">
        <v>2265</v>
      </c>
      <c r="AH307" s="12" t="s">
        <v>2266</v>
      </c>
      <c r="AI307" s="12" t="s">
        <v>2267</v>
      </c>
      <c r="AJ307" s="46" t="s">
        <v>130</v>
      </c>
      <c r="AK307" s="13" t="s">
        <v>139</v>
      </c>
      <c r="AL307" s="50" t="s">
        <v>2234</v>
      </c>
      <c r="AM307" s="13" t="s">
        <v>57</v>
      </c>
      <c r="AN307" s="13"/>
      <c r="AO307" s="12" t="s">
        <v>1639</v>
      </c>
      <c r="AP307" s="12" t="s">
        <v>78</v>
      </c>
      <c r="AQ307" s="12"/>
      <c r="AR307" s="12"/>
      <c r="AS307" s="12"/>
      <c r="AT307" s="14" t="str">
        <f ca="1">IFERROR(VLOOKUP(B307,'[2]2017省级重点项目'!$B$3:$O$206,6,0),"")</f>
        <v/>
      </c>
      <c r="AU307" s="14" t="str">
        <f ca="1" t="shared" si="19"/>
        <v/>
      </c>
      <c r="AV307" s="14" t="str">
        <f ca="1">IFERROR(VLOOKUP(B307,'[2]2017省级重点项目'!$B$3:$O$206,7,0),"")</f>
        <v/>
      </c>
      <c r="AW307" s="14" t="str">
        <f ca="1" t="shared" si="20"/>
        <v/>
      </c>
      <c r="AX307" s="14" t="str">
        <f ca="1">IFERROR(VLOOKUP(B307,'[2]2017省级重点项目'!$B$3:$O$206,12,0),"")</f>
        <v/>
      </c>
      <c r="AY307" s="14" t="str">
        <f ca="1">IFERROR(VLOOKUP(B307,'[2]2017省级重点项目'!$B$3:$O$206,9,0),"")</f>
        <v/>
      </c>
      <c r="AZ307" s="14" t="str">
        <f ca="1">IFERROR(VLOOKUP(B307,'[2]2017省级重点项目'!$B$3:$O$206,10,0),"")</f>
        <v/>
      </c>
    </row>
    <row r="308" s="1" customFormat="1" ht="99" customHeight="1" spans="1:52">
      <c r="A308" s="11">
        <f>IF(AJ308="","",COUNTA($AJ$7:AJ308))</f>
        <v>297</v>
      </c>
      <c r="B308" s="12" t="s">
        <v>2268</v>
      </c>
      <c r="C308" s="12" t="s">
        <v>78</v>
      </c>
      <c r="D308" s="12" t="s">
        <v>78</v>
      </c>
      <c r="E308" s="12" t="s">
        <v>78</v>
      </c>
      <c r="F308" s="12" t="s">
        <v>61</v>
      </c>
      <c r="G308" s="13" t="s">
        <v>1628</v>
      </c>
      <c r="H308" s="12" t="s">
        <v>130</v>
      </c>
      <c r="I308" s="12" t="s">
        <v>131</v>
      </c>
      <c r="J308" s="12" t="s">
        <v>2269</v>
      </c>
      <c r="K308" s="13" t="s">
        <v>133</v>
      </c>
      <c r="L308" s="21">
        <v>59000</v>
      </c>
      <c r="M308" s="13">
        <v>0</v>
      </c>
      <c r="N308" s="13">
        <v>59000</v>
      </c>
      <c r="O308" s="13">
        <v>0</v>
      </c>
      <c r="P308" s="13">
        <v>0</v>
      </c>
      <c r="Q308" s="13">
        <v>0</v>
      </c>
      <c r="R308" s="13">
        <v>0</v>
      </c>
      <c r="S308" s="13" t="s">
        <v>2270</v>
      </c>
      <c r="T308" s="13" t="s">
        <v>123</v>
      </c>
      <c r="U308" s="21">
        <v>43000</v>
      </c>
      <c r="V308" s="12" t="s">
        <v>2271</v>
      </c>
      <c r="W308" s="21">
        <v>5000</v>
      </c>
      <c r="X308" s="12" t="s">
        <v>2272</v>
      </c>
      <c r="Y308" s="30"/>
      <c r="Z308" s="30"/>
      <c r="AA308" s="12">
        <v>300.72</v>
      </c>
      <c r="AB308" s="12">
        <v>0</v>
      </c>
      <c r="AC308" s="12">
        <v>0</v>
      </c>
      <c r="AD308" s="12">
        <v>0</v>
      </c>
      <c r="AE308" s="12">
        <v>0</v>
      </c>
      <c r="AF308" s="12">
        <v>0</v>
      </c>
      <c r="AG308" s="22" t="s">
        <v>2273</v>
      </c>
      <c r="AH308" s="12" t="s">
        <v>2274</v>
      </c>
      <c r="AI308" s="12" t="s">
        <v>2275</v>
      </c>
      <c r="AJ308" s="46" t="s">
        <v>130</v>
      </c>
      <c r="AK308" s="13" t="s">
        <v>139</v>
      </c>
      <c r="AL308" s="50" t="s">
        <v>2234</v>
      </c>
      <c r="AM308" s="13" t="s">
        <v>57</v>
      </c>
      <c r="AN308" s="13"/>
      <c r="AO308" s="12" t="s">
        <v>1639</v>
      </c>
      <c r="AP308" s="12" t="s">
        <v>78</v>
      </c>
      <c r="AQ308" s="12"/>
      <c r="AR308" s="12"/>
      <c r="AS308" s="12"/>
      <c r="AT308" s="14" t="str">
        <f ca="1">IFERROR(VLOOKUP(B308,'[2]2017省级重点项目'!$B$3:$O$206,6,0),"")</f>
        <v/>
      </c>
      <c r="AU308" s="14" t="str">
        <f ca="1" t="shared" si="19"/>
        <v/>
      </c>
      <c r="AV308" s="14" t="str">
        <f ca="1">IFERROR(VLOOKUP(B308,'[2]2017省级重点项目'!$B$3:$O$206,7,0),"")</f>
        <v/>
      </c>
      <c r="AW308" s="14" t="str">
        <f ca="1" t="shared" si="20"/>
        <v/>
      </c>
      <c r="AX308" s="14" t="str">
        <f ca="1">IFERROR(VLOOKUP(B308,'[2]2017省级重点项目'!$B$3:$O$206,12,0),"")</f>
        <v/>
      </c>
      <c r="AY308" s="14" t="str">
        <f ca="1">IFERROR(VLOOKUP(B308,'[2]2017省级重点项目'!$B$3:$O$206,9,0),"")</f>
        <v/>
      </c>
      <c r="AZ308" s="14" t="str">
        <f ca="1">IFERROR(VLOOKUP(B308,'[2]2017省级重点项目'!$B$3:$O$206,10,0),"")</f>
        <v/>
      </c>
    </row>
    <row r="309" s="1" customFormat="1" ht="78.75" spans="1:52">
      <c r="A309" s="11">
        <f>IF(AJ309="","",COUNTA($AJ$7:AJ309))</f>
        <v>298</v>
      </c>
      <c r="B309" s="12" t="s">
        <v>2276</v>
      </c>
      <c r="C309" s="12" t="s">
        <v>78</v>
      </c>
      <c r="D309" s="12" t="s">
        <v>78</v>
      </c>
      <c r="E309" s="12" t="s">
        <v>78</v>
      </c>
      <c r="F309" s="12" t="s">
        <v>61</v>
      </c>
      <c r="G309" s="13" t="s">
        <v>1628</v>
      </c>
      <c r="H309" s="12" t="s">
        <v>130</v>
      </c>
      <c r="I309" s="12" t="s">
        <v>885</v>
      </c>
      <c r="J309" s="12" t="s">
        <v>2277</v>
      </c>
      <c r="K309" s="13" t="s">
        <v>191</v>
      </c>
      <c r="L309" s="21">
        <v>180000</v>
      </c>
      <c r="M309" s="13">
        <v>0</v>
      </c>
      <c r="N309" s="13">
        <v>54000</v>
      </c>
      <c r="O309" s="13">
        <v>126000</v>
      </c>
      <c r="P309" s="13">
        <v>0</v>
      </c>
      <c r="Q309" s="13">
        <v>0</v>
      </c>
      <c r="R309" s="13">
        <v>0</v>
      </c>
      <c r="S309" s="13" t="s">
        <v>35</v>
      </c>
      <c r="T309" s="13" t="s">
        <v>123</v>
      </c>
      <c r="U309" s="21">
        <v>135000</v>
      </c>
      <c r="V309" s="12" t="s">
        <v>2278</v>
      </c>
      <c r="W309" s="21">
        <v>10000</v>
      </c>
      <c r="X309" s="12" t="s">
        <v>2279</v>
      </c>
      <c r="Y309" s="30"/>
      <c r="Z309" s="30"/>
      <c r="AA309" s="12">
        <v>249.28</v>
      </c>
      <c r="AB309" s="12"/>
      <c r="AC309" s="12">
        <v>0</v>
      </c>
      <c r="AD309" s="12">
        <v>0</v>
      </c>
      <c r="AE309" s="12">
        <v>0</v>
      </c>
      <c r="AF309" s="12">
        <v>0</v>
      </c>
      <c r="AG309" s="22" t="s">
        <v>2280</v>
      </c>
      <c r="AH309" s="12" t="s">
        <v>2281</v>
      </c>
      <c r="AI309" s="12" t="s">
        <v>2282</v>
      </c>
      <c r="AJ309" s="46" t="s">
        <v>130</v>
      </c>
      <c r="AK309" s="13" t="s">
        <v>139</v>
      </c>
      <c r="AL309" s="50" t="s">
        <v>2234</v>
      </c>
      <c r="AM309" s="13" t="s">
        <v>57</v>
      </c>
      <c r="AN309" s="13"/>
      <c r="AO309" s="12" t="s">
        <v>1639</v>
      </c>
      <c r="AP309" s="12"/>
      <c r="AQ309" s="12"/>
      <c r="AR309" s="12"/>
      <c r="AS309" s="12"/>
      <c r="AT309" s="14" t="str">
        <f ca="1">IFERROR(VLOOKUP(B309,'[2]2017省级重点项目'!$B$3:$O$206,6,0),"")</f>
        <v/>
      </c>
      <c r="AU309" s="14" t="str">
        <f ca="1" t="shared" si="19"/>
        <v/>
      </c>
      <c r="AV309" s="14" t="str">
        <f ca="1">IFERROR(VLOOKUP(B309,'[2]2017省级重点项目'!$B$3:$O$206,7,0),"")</f>
        <v/>
      </c>
      <c r="AW309" s="14" t="str">
        <f ca="1" t="shared" si="20"/>
        <v/>
      </c>
      <c r="AX309" s="14" t="str">
        <f ca="1">IFERROR(VLOOKUP(B309,'[2]2017省级重点项目'!$B$3:$O$206,12,0),"")</f>
        <v/>
      </c>
      <c r="AY309" s="14" t="str">
        <f ca="1">IFERROR(VLOOKUP(B309,'[2]2017省级重点项目'!$B$3:$O$206,9,0),"")</f>
        <v/>
      </c>
      <c r="AZ309" s="14" t="str">
        <f ca="1">IFERROR(VLOOKUP(B309,'[2]2017省级重点项目'!$B$3:$O$206,10,0),"")</f>
        <v/>
      </c>
    </row>
    <row r="310" s="1" customFormat="1" ht="126" customHeight="1" spans="1:52">
      <c r="A310" s="11">
        <f>IF(AJ310="","",COUNTA($AJ$7:AJ310))</f>
        <v>299</v>
      </c>
      <c r="B310" s="12" t="s">
        <v>2283</v>
      </c>
      <c r="C310" s="12" t="s">
        <v>78</v>
      </c>
      <c r="D310" s="12" t="s">
        <v>78</v>
      </c>
      <c r="E310" s="12" t="s">
        <v>78</v>
      </c>
      <c r="F310" s="12" t="s">
        <v>61</v>
      </c>
      <c r="G310" s="13" t="s">
        <v>1628</v>
      </c>
      <c r="H310" s="12" t="s">
        <v>130</v>
      </c>
      <c r="I310" s="12" t="s">
        <v>885</v>
      </c>
      <c r="J310" s="12" t="s">
        <v>2284</v>
      </c>
      <c r="K310" s="13" t="s">
        <v>191</v>
      </c>
      <c r="L310" s="21">
        <v>30000</v>
      </c>
      <c r="M310" s="13">
        <v>0</v>
      </c>
      <c r="N310" s="13">
        <v>30000</v>
      </c>
      <c r="O310" s="13">
        <v>0</v>
      </c>
      <c r="P310" s="13">
        <v>0</v>
      </c>
      <c r="Q310" s="13">
        <v>0</v>
      </c>
      <c r="R310" s="13">
        <v>0</v>
      </c>
      <c r="S310" s="13" t="s">
        <v>66</v>
      </c>
      <c r="T310" s="13" t="s">
        <v>123</v>
      </c>
      <c r="U310" s="21">
        <v>20000</v>
      </c>
      <c r="V310" s="12" t="s">
        <v>2285</v>
      </c>
      <c r="W310" s="21">
        <v>5000</v>
      </c>
      <c r="X310" s="12" t="s">
        <v>2286</v>
      </c>
      <c r="Y310" s="30"/>
      <c r="Z310" s="30"/>
      <c r="AA310" s="12">
        <v>200</v>
      </c>
      <c r="AB310" s="12">
        <v>0</v>
      </c>
      <c r="AC310" s="12">
        <v>0</v>
      </c>
      <c r="AD310" s="12">
        <v>0</v>
      </c>
      <c r="AE310" s="12">
        <v>0</v>
      </c>
      <c r="AF310" s="12">
        <v>0</v>
      </c>
      <c r="AG310" s="22" t="s">
        <v>2287</v>
      </c>
      <c r="AH310" s="12" t="s">
        <v>2288</v>
      </c>
      <c r="AI310" s="12" t="s">
        <v>2289</v>
      </c>
      <c r="AJ310" s="46" t="s">
        <v>130</v>
      </c>
      <c r="AK310" s="13" t="s">
        <v>139</v>
      </c>
      <c r="AL310" s="50" t="s">
        <v>2234</v>
      </c>
      <c r="AM310" s="13" t="s">
        <v>57</v>
      </c>
      <c r="AN310" s="13"/>
      <c r="AO310" s="12" t="s">
        <v>1639</v>
      </c>
      <c r="AP310" s="12"/>
      <c r="AQ310" s="12"/>
      <c r="AR310" s="12"/>
      <c r="AS310" s="12"/>
      <c r="AT310" s="14" t="str">
        <f ca="1">IFERROR(VLOOKUP(B310,'[2]2017省级重点项目'!$B$3:$O$206,6,0),"")</f>
        <v/>
      </c>
      <c r="AU310" s="14" t="str">
        <f ca="1" t="shared" si="19"/>
        <v/>
      </c>
      <c r="AV310" s="14" t="str">
        <f ca="1">IFERROR(VLOOKUP(B310,'[2]2017省级重点项目'!$B$3:$O$206,7,0),"")</f>
        <v/>
      </c>
      <c r="AW310" s="14" t="str">
        <f ca="1" t="shared" si="20"/>
        <v/>
      </c>
      <c r="AX310" s="14" t="str">
        <f ca="1">IFERROR(VLOOKUP(B310,'[2]2017省级重点项目'!$B$3:$O$206,12,0),"")</f>
        <v/>
      </c>
      <c r="AY310" s="14" t="str">
        <f ca="1">IFERROR(VLOOKUP(B310,'[2]2017省级重点项目'!$B$3:$O$206,9,0),"")</f>
        <v/>
      </c>
      <c r="AZ310" s="14" t="str">
        <f ca="1">IFERROR(VLOOKUP(B310,'[2]2017省级重点项目'!$B$3:$O$206,10,0),"")</f>
        <v/>
      </c>
    </row>
    <row r="311" s="1" customFormat="1" ht="82" customHeight="1" spans="1:52">
      <c r="A311" s="11">
        <f>IF(AJ311="","",COUNTA($AJ$7:AJ311))</f>
        <v>300</v>
      </c>
      <c r="B311" s="12" t="s">
        <v>2290</v>
      </c>
      <c r="C311" s="12" t="s">
        <v>78</v>
      </c>
      <c r="D311" s="12" t="s">
        <v>78</v>
      </c>
      <c r="E311" s="12" t="s">
        <v>78</v>
      </c>
      <c r="F311" s="12" t="s">
        <v>61</v>
      </c>
      <c r="G311" s="13" t="s">
        <v>1628</v>
      </c>
      <c r="H311" s="12" t="s">
        <v>130</v>
      </c>
      <c r="I311" s="12" t="s">
        <v>885</v>
      </c>
      <c r="J311" s="12" t="s">
        <v>2291</v>
      </c>
      <c r="K311" s="13" t="s">
        <v>422</v>
      </c>
      <c r="L311" s="21">
        <v>30000</v>
      </c>
      <c r="M311" s="13">
        <v>0</v>
      </c>
      <c r="N311" s="13">
        <v>30000</v>
      </c>
      <c r="O311" s="13">
        <v>0</v>
      </c>
      <c r="P311" s="13">
        <v>0</v>
      </c>
      <c r="Q311" s="13">
        <v>0</v>
      </c>
      <c r="R311" s="13">
        <v>0</v>
      </c>
      <c r="S311" s="13" t="s">
        <v>1409</v>
      </c>
      <c r="T311" s="13" t="s">
        <v>123</v>
      </c>
      <c r="U311" s="21">
        <v>25000</v>
      </c>
      <c r="V311" s="12" t="s">
        <v>2292</v>
      </c>
      <c r="W311" s="21">
        <v>5000</v>
      </c>
      <c r="X311" s="12" t="s">
        <v>2293</v>
      </c>
      <c r="Y311" s="30"/>
      <c r="Z311" s="30">
        <v>9</v>
      </c>
      <c r="AA311" s="12">
        <v>28.5</v>
      </c>
      <c r="AB311" s="12">
        <v>0</v>
      </c>
      <c r="AC311" s="12">
        <v>0</v>
      </c>
      <c r="AD311" s="12">
        <v>0</v>
      </c>
      <c r="AE311" s="12">
        <v>0</v>
      </c>
      <c r="AF311" s="12">
        <v>0</v>
      </c>
      <c r="AG311" s="22" t="s">
        <v>2294</v>
      </c>
      <c r="AH311" s="12" t="s">
        <v>2295</v>
      </c>
      <c r="AI311" s="12" t="s">
        <v>2296</v>
      </c>
      <c r="AJ311" s="46" t="s">
        <v>130</v>
      </c>
      <c r="AK311" s="13" t="s">
        <v>139</v>
      </c>
      <c r="AL311" s="50" t="s">
        <v>2234</v>
      </c>
      <c r="AM311" s="13" t="s">
        <v>57</v>
      </c>
      <c r="AN311" s="13"/>
      <c r="AO311" s="12" t="s">
        <v>1639</v>
      </c>
      <c r="AP311" s="12"/>
      <c r="AQ311" s="12"/>
      <c r="AR311" s="12"/>
      <c r="AS311" s="12"/>
      <c r="AT311" s="14" t="str">
        <f ca="1">IFERROR(VLOOKUP(B311,'[2]2017省级重点项目'!$B$3:$O$206,6,0),"")</f>
        <v/>
      </c>
      <c r="AU311" s="14" t="str">
        <f ca="1" t="shared" si="19"/>
        <v/>
      </c>
      <c r="AV311" s="14" t="str">
        <f ca="1">IFERROR(VLOOKUP(B311,'[2]2017省级重点项目'!$B$3:$O$206,7,0),"")</f>
        <v/>
      </c>
      <c r="AW311" s="14" t="str">
        <f ca="1" t="shared" si="20"/>
        <v/>
      </c>
      <c r="AX311" s="14" t="str">
        <f ca="1">IFERROR(VLOOKUP(B311,'[2]2017省级重点项目'!$B$3:$O$206,12,0),"")</f>
        <v/>
      </c>
      <c r="AY311" s="14" t="str">
        <f ca="1">IFERROR(VLOOKUP(B311,'[2]2017省级重点项目'!$B$3:$O$206,9,0),"")</f>
        <v/>
      </c>
      <c r="AZ311" s="14" t="str">
        <f ca="1">IFERROR(VLOOKUP(B311,'[2]2017省级重点项目'!$B$3:$O$206,10,0),"")</f>
        <v/>
      </c>
    </row>
    <row r="312" s="1" customFormat="1" ht="82" customHeight="1" spans="1:52">
      <c r="A312" s="11">
        <f>IF(AJ312="","",COUNTA($AJ$7:AJ312))</f>
        <v>301</v>
      </c>
      <c r="B312" s="12" t="s">
        <v>2297</v>
      </c>
      <c r="C312" s="12" t="s">
        <v>78</v>
      </c>
      <c r="D312" s="12" t="s">
        <v>78</v>
      </c>
      <c r="E312" s="12" t="s">
        <v>78</v>
      </c>
      <c r="F312" s="12" t="s">
        <v>61</v>
      </c>
      <c r="G312" s="13" t="s">
        <v>1628</v>
      </c>
      <c r="H312" s="12" t="s">
        <v>130</v>
      </c>
      <c r="I312" s="12" t="s">
        <v>885</v>
      </c>
      <c r="J312" s="12" t="s">
        <v>2298</v>
      </c>
      <c r="K312" s="13" t="s">
        <v>122</v>
      </c>
      <c r="L312" s="21">
        <v>25000</v>
      </c>
      <c r="M312" s="13">
        <v>0</v>
      </c>
      <c r="N312" s="13">
        <v>25000</v>
      </c>
      <c r="O312" s="13">
        <v>0</v>
      </c>
      <c r="P312" s="13">
        <v>0</v>
      </c>
      <c r="Q312" s="13">
        <v>0</v>
      </c>
      <c r="R312" s="13">
        <v>0</v>
      </c>
      <c r="S312" s="13" t="s">
        <v>66</v>
      </c>
      <c r="T312" s="13" t="s">
        <v>123</v>
      </c>
      <c r="U312" s="21">
        <v>1000</v>
      </c>
      <c r="V312" s="12" t="s">
        <v>2299</v>
      </c>
      <c r="W312" s="21">
        <v>5000</v>
      </c>
      <c r="X312" s="12" t="s">
        <v>2300</v>
      </c>
      <c r="Y312" s="30"/>
      <c r="Z312" s="30"/>
      <c r="AA312" s="12">
        <v>17</v>
      </c>
      <c r="AB312" s="12">
        <v>17</v>
      </c>
      <c r="AC312" s="12">
        <v>0</v>
      </c>
      <c r="AD312" s="12">
        <v>0</v>
      </c>
      <c r="AE312" s="12">
        <v>0</v>
      </c>
      <c r="AF312" s="12">
        <v>0</v>
      </c>
      <c r="AG312" s="22" t="s">
        <v>2301</v>
      </c>
      <c r="AH312" s="12" t="s">
        <v>2302</v>
      </c>
      <c r="AI312" s="12" t="s">
        <v>2303</v>
      </c>
      <c r="AJ312" s="46" t="s">
        <v>130</v>
      </c>
      <c r="AK312" s="13" t="s">
        <v>139</v>
      </c>
      <c r="AL312" s="50" t="s">
        <v>2234</v>
      </c>
      <c r="AM312" s="13" t="s">
        <v>57</v>
      </c>
      <c r="AN312" s="13"/>
      <c r="AO312" s="12" t="s">
        <v>1639</v>
      </c>
      <c r="AP312" s="12"/>
      <c r="AQ312" s="12"/>
      <c r="AR312" s="12"/>
      <c r="AS312" s="12"/>
      <c r="AT312" s="14" t="str">
        <f ca="1">IFERROR(VLOOKUP(B312,'[2]2017省级重点项目'!$B$3:$O$206,6,0),"")</f>
        <v/>
      </c>
      <c r="AU312" s="14" t="str">
        <f ca="1" t="shared" si="19"/>
        <v/>
      </c>
      <c r="AV312" s="14" t="str">
        <f ca="1">IFERROR(VLOOKUP(B312,'[2]2017省级重点项目'!$B$3:$O$206,7,0),"")</f>
        <v/>
      </c>
      <c r="AW312" s="14" t="str">
        <f ca="1" t="shared" si="20"/>
        <v/>
      </c>
      <c r="AX312" s="14" t="str">
        <f ca="1">IFERROR(VLOOKUP(B312,'[2]2017省级重点项目'!$B$3:$O$206,12,0),"")</f>
        <v/>
      </c>
      <c r="AY312" s="14" t="str">
        <f ca="1">IFERROR(VLOOKUP(B312,'[2]2017省级重点项目'!$B$3:$O$206,9,0),"")</f>
        <v/>
      </c>
      <c r="AZ312" s="14" t="str">
        <f ca="1">IFERROR(VLOOKUP(B312,'[2]2017省级重点项目'!$B$3:$O$206,10,0),"")</f>
        <v/>
      </c>
    </row>
    <row r="313" s="1" customFormat="1" ht="78.75" spans="1:52">
      <c r="A313" s="11">
        <f>IF(AJ313="","",COUNTA($AJ$7:AJ313))</f>
        <v>302</v>
      </c>
      <c r="B313" s="12" t="s">
        <v>2304</v>
      </c>
      <c r="C313" s="12" t="s">
        <v>78</v>
      </c>
      <c r="D313" s="12" t="s">
        <v>78</v>
      </c>
      <c r="E313" s="12" t="s">
        <v>78</v>
      </c>
      <c r="F313" s="12" t="s">
        <v>61</v>
      </c>
      <c r="G313" s="13" t="s">
        <v>1628</v>
      </c>
      <c r="H313" s="12" t="s">
        <v>130</v>
      </c>
      <c r="I313" s="12" t="s">
        <v>2202</v>
      </c>
      <c r="J313" s="12" t="s">
        <v>2305</v>
      </c>
      <c r="K313" s="13" t="s">
        <v>133</v>
      </c>
      <c r="L313" s="21">
        <v>105000</v>
      </c>
      <c r="M313" s="13">
        <v>0</v>
      </c>
      <c r="N313" s="13">
        <v>105000</v>
      </c>
      <c r="O313" s="13">
        <v>0</v>
      </c>
      <c r="P313" s="13">
        <v>0</v>
      </c>
      <c r="Q313" s="13">
        <v>0</v>
      </c>
      <c r="R313" s="13">
        <v>0</v>
      </c>
      <c r="S313" s="13" t="s">
        <v>66</v>
      </c>
      <c r="T313" s="13" t="s">
        <v>123</v>
      </c>
      <c r="U313" s="21">
        <v>50000</v>
      </c>
      <c r="V313" s="12" t="s">
        <v>2306</v>
      </c>
      <c r="W313" s="21">
        <v>50000</v>
      </c>
      <c r="X313" s="12" t="s">
        <v>2307</v>
      </c>
      <c r="Y313" s="30"/>
      <c r="Z313" s="30"/>
      <c r="AA313" s="12">
        <v>330</v>
      </c>
      <c r="AB313" s="12">
        <v>30</v>
      </c>
      <c r="AC313" s="12">
        <v>0</v>
      </c>
      <c r="AD313" s="12">
        <v>0</v>
      </c>
      <c r="AE313" s="12">
        <v>0</v>
      </c>
      <c r="AF313" s="12">
        <v>0</v>
      </c>
      <c r="AG313" s="22" t="s">
        <v>2308</v>
      </c>
      <c r="AH313" s="12" t="s">
        <v>2309</v>
      </c>
      <c r="AI313" s="12" t="s">
        <v>2310</v>
      </c>
      <c r="AJ313" s="46" t="s">
        <v>130</v>
      </c>
      <c r="AK313" s="13" t="s">
        <v>139</v>
      </c>
      <c r="AL313" s="50" t="s">
        <v>2234</v>
      </c>
      <c r="AM313" s="13" t="s">
        <v>57</v>
      </c>
      <c r="AN313" s="13"/>
      <c r="AO313" s="12"/>
      <c r="AP313" s="12" t="s">
        <v>78</v>
      </c>
      <c r="AQ313" s="12"/>
      <c r="AR313" s="12"/>
      <c r="AS313" s="12"/>
      <c r="AT313" s="14" t="str">
        <f ca="1">IFERROR(VLOOKUP(B313,'[2]2017省级重点项目'!$B$3:$O$206,6,0),"")</f>
        <v/>
      </c>
      <c r="AU313" s="14" t="str">
        <f ca="1" t="shared" si="19"/>
        <v/>
      </c>
      <c r="AV313" s="14" t="str">
        <f ca="1">IFERROR(VLOOKUP(B313,'[2]2017省级重点项目'!$B$3:$O$206,7,0),"")</f>
        <v/>
      </c>
      <c r="AW313" s="14" t="str">
        <f ca="1" t="shared" si="20"/>
        <v/>
      </c>
      <c r="AX313" s="14" t="str">
        <f ca="1">IFERROR(VLOOKUP(B313,'[2]2017省级重点项目'!$B$3:$O$206,12,0),"")</f>
        <v/>
      </c>
      <c r="AY313" s="14" t="str">
        <f ca="1">IFERROR(VLOOKUP(B313,'[2]2017省级重点项目'!$B$3:$O$206,9,0),"")</f>
        <v/>
      </c>
      <c r="AZ313" s="14" t="str">
        <f ca="1">IFERROR(VLOOKUP(B313,'[2]2017省级重点项目'!$B$3:$O$206,10,0),"")</f>
        <v/>
      </c>
    </row>
    <row r="314" s="1" customFormat="1" ht="90" spans="1:52">
      <c r="A314" s="11">
        <f>IF(AJ314="","",COUNTA($AJ$7:AJ314))</f>
        <v>303</v>
      </c>
      <c r="B314" s="12" t="s">
        <v>2311</v>
      </c>
      <c r="C314" s="12" t="s">
        <v>150</v>
      </c>
      <c r="D314" s="12" t="s">
        <v>61</v>
      </c>
      <c r="E314" s="12" t="s">
        <v>61</v>
      </c>
      <c r="F314" s="12" t="s">
        <v>61</v>
      </c>
      <c r="G314" s="13" t="s">
        <v>1628</v>
      </c>
      <c r="H314" s="12" t="s">
        <v>130</v>
      </c>
      <c r="I314" s="12" t="s">
        <v>131</v>
      </c>
      <c r="J314" s="12" t="s">
        <v>2312</v>
      </c>
      <c r="K314" s="13" t="s">
        <v>122</v>
      </c>
      <c r="L314" s="21">
        <v>63000</v>
      </c>
      <c r="M314" s="13">
        <v>0</v>
      </c>
      <c r="N314" s="13">
        <v>63000</v>
      </c>
      <c r="O314" s="13">
        <v>0</v>
      </c>
      <c r="P314" s="13">
        <v>0</v>
      </c>
      <c r="Q314" s="13">
        <v>0</v>
      </c>
      <c r="R314" s="13">
        <v>0</v>
      </c>
      <c r="S314" s="13" t="s">
        <v>66</v>
      </c>
      <c r="T314" s="13" t="s">
        <v>35</v>
      </c>
      <c r="U314" s="21">
        <v>20000</v>
      </c>
      <c r="V314" s="12" t="s">
        <v>2313</v>
      </c>
      <c r="W314" s="21">
        <v>25000</v>
      </c>
      <c r="X314" s="12" t="s">
        <v>2314</v>
      </c>
      <c r="Y314" s="30"/>
      <c r="Z314" s="30">
        <v>12</v>
      </c>
      <c r="AA314" s="12">
        <v>150</v>
      </c>
      <c r="AB314" s="12">
        <v>50</v>
      </c>
      <c r="AC314" s="12">
        <v>0</v>
      </c>
      <c r="AD314" s="12">
        <v>0</v>
      </c>
      <c r="AE314" s="12">
        <v>0</v>
      </c>
      <c r="AF314" s="12">
        <v>0</v>
      </c>
      <c r="AG314" s="22" t="s">
        <v>2315</v>
      </c>
      <c r="AH314" s="12" t="s">
        <v>2316</v>
      </c>
      <c r="AI314" s="12" t="s">
        <v>2316</v>
      </c>
      <c r="AJ314" s="46" t="s">
        <v>130</v>
      </c>
      <c r="AK314" s="13" t="s">
        <v>139</v>
      </c>
      <c r="AL314" s="50" t="s">
        <v>2234</v>
      </c>
      <c r="AM314" s="13" t="s">
        <v>57</v>
      </c>
      <c r="AN314" s="13"/>
      <c r="AO314" s="12"/>
      <c r="AP314" s="12" t="s">
        <v>78</v>
      </c>
      <c r="AQ314" s="12"/>
      <c r="AR314" s="12"/>
      <c r="AS314" s="12"/>
      <c r="AT314" s="14" t="str">
        <f ca="1">IFERROR(VLOOKUP(B314,'[2]2017省级重点项目'!$B$3:$O$206,6,0),"")</f>
        <v/>
      </c>
      <c r="AU314" s="14" t="str">
        <f ca="1" t="shared" si="19"/>
        <v/>
      </c>
      <c r="AV314" s="14" t="str">
        <f ca="1">IFERROR(VLOOKUP(B314,'[2]2017省级重点项目'!$B$3:$O$206,7,0),"")</f>
        <v/>
      </c>
      <c r="AW314" s="14" t="str">
        <f ca="1" t="shared" si="20"/>
        <v/>
      </c>
      <c r="AX314" s="14" t="str">
        <f ca="1">IFERROR(VLOOKUP(B314,'[2]2017省级重点项目'!$B$3:$O$206,12,0),"")</f>
        <v/>
      </c>
      <c r="AY314" s="14" t="str">
        <f ca="1">IFERROR(VLOOKUP(B314,'[2]2017省级重点项目'!$B$3:$O$206,9,0),"")</f>
        <v/>
      </c>
      <c r="AZ314" s="14" t="str">
        <f ca="1">IFERROR(VLOOKUP(B314,'[2]2017省级重点项目'!$B$3:$O$206,10,0),"")</f>
        <v/>
      </c>
    </row>
    <row r="315" s="1" customFormat="1" ht="84" spans="1:52">
      <c r="A315" s="11">
        <f>IF(AJ315="","",COUNTA($AJ$7:AJ315))</f>
        <v>304</v>
      </c>
      <c r="B315" s="15" t="s">
        <v>2317</v>
      </c>
      <c r="C315" s="16" t="s">
        <v>117</v>
      </c>
      <c r="D315" s="16" t="s">
        <v>118</v>
      </c>
      <c r="E315" s="16" t="s">
        <v>78</v>
      </c>
      <c r="F315" s="16" t="s">
        <v>61</v>
      </c>
      <c r="G315" s="11" t="s">
        <v>1628</v>
      </c>
      <c r="H315" s="16" t="s">
        <v>168</v>
      </c>
      <c r="I315" s="16" t="s">
        <v>2318</v>
      </c>
      <c r="J315" s="16" t="s">
        <v>2319</v>
      </c>
      <c r="K315" s="24" t="s">
        <v>825</v>
      </c>
      <c r="L315" s="20">
        <v>45000</v>
      </c>
      <c r="M315" s="24">
        <v>0</v>
      </c>
      <c r="N315" s="24">
        <v>45000</v>
      </c>
      <c r="O315" s="24">
        <v>0</v>
      </c>
      <c r="P315" s="24">
        <v>0</v>
      </c>
      <c r="Q315" s="24">
        <v>0</v>
      </c>
      <c r="R315" s="24">
        <v>0</v>
      </c>
      <c r="S315" s="24" t="s">
        <v>66</v>
      </c>
      <c r="T315" s="24" t="s">
        <v>35</v>
      </c>
      <c r="U315" s="20">
        <v>15000</v>
      </c>
      <c r="V315" s="16" t="s">
        <v>2320</v>
      </c>
      <c r="W315" s="20">
        <v>20000</v>
      </c>
      <c r="X315" s="16" t="s">
        <v>2321</v>
      </c>
      <c r="Y315" s="29"/>
      <c r="Z315" s="29"/>
      <c r="AA315" s="16">
        <v>319.2</v>
      </c>
      <c r="AB315" s="16">
        <v>319.2</v>
      </c>
      <c r="AC315" s="16">
        <v>122</v>
      </c>
      <c r="AD315" s="16">
        <v>122</v>
      </c>
      <c r="AE315" s="16">
        <v>0</v>
      </c>
      <c r="AF315" s="16">
        <v>0</v>
      </c>
      <c r="AG315" s="51" t="s">
        <v>2322</v>
      </c>
      <c r="AH315" s="16" t="s">
        <v>2323</v>
      </c>
      <c r="AI315" s="16" t="s">
        <v>2324</v>
      </c>
      <c r="AJ315" s="49" t="s">
        <v>168</v>
      </c>
      <c r="AK315" s="24" t="s">
        <v>177</v>
      </c>
      <c r="AL315" s="50" t="s">
        <v>178</v>
      </c>
      <c r="AM315" s="24" t="s">
        <v>57</v>
      </c>
      <c r="AN315" s="24"/>
      <c r="AO315" s="12" t="s">
        <v>1639</v>
      </c>
      <c r="AP315" s="14" t="s">
        <v>78</v>
      </c>
      <c r="AQ315" s="14" t="s">
        <v>78</v>
      </c>
      <c r="AR315" s="14"/>
      <c r="AS315" s="14"/>
      <c r="AT315" s="14">
        <f ca="1">IFERROR(VLOOKUP(B315,'[2]2017省级重点项目'!$B$3:$O$206,6,0),"")</f>
        <v>45000</v>
      </c>
      <c r="AU315" s="14">
        <f ca="1" t="shared" si="19"/>
        <v>0</v>
      </c>
      <c r="AV315" s="14">
        <f ca="1">IFERROR(VLOOKUP(B315,'[2]2017省级重点项目'!$B$3:$O$206,7,0),"")</f>
        <v>10000</v>
      </c>
      <c r="AW315" s="14">
        <f ca="1" t="shared" si="20"/>
        <v>10000</v>
      </c>
      <c r="AX315" s="14" t="str">
        <f ca="1">IFERROR(VLOOKUP(B315,'[2]2017省级重点项目'!$B$3:$O$206,12,0),"")</f>
        <v>连江县</v>
      </c>
      <c r="AY315" s="14" t="str">
        <f ca="1">IFERROR(VLOOKUP(B315,'[2]2017省级重点项目'!$B$3:$O$206,9,0),"")</f>
        <v>无</v>
      </c>
      <c r="AZ315" s="14" t="str">
        <f ca="1">IFERROR(VLOOKUP(B315,'[2]2017省级重点项目'!$B$3:$O$206,10,0),"")</f>
        <v>无</v>
      </c>
    </row>
    <row r="316" s="1" customFormat="1" ht="84" spans="1:52">
      <c r="A316" s="11">
        <f>IF(AJ316="","",COUNTA($AJ$7:AJ316))</f>
        <v>305</v>
      </c>
      <c r="B316" s="12" t="s">
        <v>2325</v>
      </c>
      <c r="C316" s="12" t="s">
        <v>117</v>
      </c>
      <c r="D316" s="12" t="s">
        <v>118</v>
      </c>
      <c r="E316" s="12" t="s">
        <v>78</v>
      </c>
      <c r="F316" s="12" t="s">
        <v>78</v>
      </c>
      <c r="G316" s="11" t="s">
        <v>1628</v>
      </c>
      <c r="H316" s="12" t="s">
        <v>168</v>
      </c>
      <c r="I316" s="12" t="s">
        <v>169</v>
      </c>
      <c r="J316" s="12" t="s">
        <v>2326</v>
      </c>
      <c r="K316" s="13" t="s">
        <v>161</v>
      </c>
      <c r="L316" s="21">
        <v>120000</v>
      </c>
      <c r="M316" s="13">
        <v>0</v>
      </c>
      <c r="N316" s="13">
        <v>120000</v>
      </c>
      <c r="O316" s="13">
        <v>0</v>
      </c>
      <c r="P316" s="13">
        <v>0</v>
      </c>
      <c r="Q316" s="13">
        <v>0</v>
      </c>
      <c r="R316" s="13">
        <v>0</v>
      </c>
      <c r="S316" s="13" t="s">
        <v>66</v>
      </c>
      <c r="T316" s="13" t="s">
        <v>35</v>
      </c>
      <c r="U316" s="21">
        <v>10000</v>
      </c>
      <c r="V316" s="12" t="s">
        <v>2327</v>
      </c>
      <c r="W316" s="21">
        <v>30000</v>
      </c>
      <c r="X316" s="12" t="s">
        <v>2328</v>
      </c>
      <c r="Y316" s="30"/>
      <c r="Z316" s="30"/>
      <c r="AA316" s="12">
        <v>120.8</v>
      </c>
      <c r="AB316" s="12">
        <v>120.8</v>
      </c>
      <c r="AC316" s="12">
        <v>0</v>
      </c>
      <c r="AD316" s="12">
        <v>0</v>
      </c>
      <c r="AE316" s="12">
        <v>0</v>
      </c>
      <c r="AF316" s="12">
        <v>0</v>
      </c>
      <c r="AG316" s="22" t="s">
        <v>2329</v>
      </c>
      <c r="AH316" s="12" t="s">
        <v>2330</v>
      </c>
      <c r="AI316" s="12" t="s">
        <v>2331</v>
      </c>
      <c r="AJ316" s="49" t="s">
        <v>168</v>
      </c>
      <c r="AK316" s="24" t="s">
        <v>177</v>
      </c>
      <c r="AL316" s="50" t="s">
        <v>178</v>
      </c>
      <c r="AM316" s="24" t="s">
        <v>57</v>
      </c>
      <c r="AN316" s="24"/>
      <c r="AO316" s="12" t="s">
        <v>1639</v>
      </c>
      <c r="AP316" s="14"/>
      <c r="AQ316" s="14"/>
      <c r="AR316" s="14"/>
      <c r="AS316" s="14"/>
      <c r="AT316" s="14" t="str">
        <f ca="1">IFERROR(VLOOKUP(B316,'[2]2017省级重点项目'!$B$3:$O$206,6,0),"")</f>
        <v/>
      </c>
      <c r="AU316" s="14" t="str">
        <f ca="1" t="shared" si="19"/>
        <v/>
      </c>
      <c r="AV316" s="14" t="str">
        <f ca="1">IFERROR(VLOOKUP(B316,'[2]2017省级重点项目'!$B$3:$O$206,7,0),"")</f>
        <v/>
      </c>
      <c r="AW316" s="14" t="str">
        <f ca="1" t="shared" si="20"/>
        <v/>
      </c>
      <c r="AX316" s="14" t="str">
        <f ca="1">IFERROR(VLOOKUP(B316,'[2]2017省级重点项目'!$B$3:$O$206,12,0),"")</f>
        <v/>
      </c>
      <c r="AY316" s="14" t="str">
        <f ca="1">IFERROR(VLOOKUP(B316,'[2]2017省级重点项目'!$B$3:$O$206,9,0),"")</f>
        <v/>
      </c>
      <c r="AZ316" s="14" t="str">
        <f ca="1">IFERROR(VLOOKUP(B316,'[2]2017省级重点项目'!$B$3:$O$206,10,0),"")</f>
        <v/>
      </c>
    </row>
    <row r="317" s="1" customFormat="1" ht="72" spans="1:52">
      <c r="A317" s="11">
        <f>IF(AJ317="","",COUNTA($AJ$7:AJ317))</f>
        <v>306</v>
      </c>
      <c r="B317" s="12" t="s">
        <v>2332</v>
      </c>
      <c r="C317" s="12" t="s">
        <v>60</v>
      </c>
      <c r="D317" s="12" t="s">
        <v>60</v>
      </c>
      <c r="E317" s="12" t="s">
        <v>78</v>
      </c>
      <c r="F317" s="12" t="s">
        <v>61</v>
      </c>
      <c r="G317" s="11" t="s">
        <v>1628</v>
      </c>
      <c r="H317" s="12" t="s">
        <v>168</v>
      </c>
      <c r="I317" s="12" t="s">
        <v>2333</v>
      </c>
      <c r="J317" s="12" t="s">
        <v>2334</v>
      </c>
      <c r="K317" s="13" t="s">
        <v>2335</v>
      </c>
      <c r="L317" s="21">
        <v>150000</v>
      </c>
      <c r="M317" s="13"/>
      <c r="N317" s="13">
        <v>80000</v>
      </c>
      <c r="O317" s="13">
        <v>70000</v>
      </c>
      <c r="P317" s="13"/>
      <c r="Q317" s="13"/>
      <c r="R317" s="13"/>
      <c r="S317" s="13" t="s">
        <v>66</v>
      </c>
      <c r="T317" s="13" t="s">
        <v>123</v>
      </c>
      <c r="U317" s="21">
        <v>30000</v>
      </c>
      <c r="V317" s="12" t="s">
        <v>2336</v>
      </c>
      <c r="W317" s="21">
        <v>10000</v>
      </c>
      <c r="X317" s="12" t="s">
        <v>2337</v>
      </c>
      <c r="Y317" s="30"/>
      <c r="Z317" s="30"/>
      <c r="AA317" s="12">
        <v>407</v>
      </c>
      <c r="AB317" s="12">
        <v>407</v>
      </c>
      <c r="AC317" s="12">
        <v>150</v>
      </c>
      <c r="AD317" s="12">
        <v>60</v>
      </c>
      <c r="AE317" s="12">
        <v>0</v>
      </c>
      <c r="AF317" s="12">
        <v>0</v>
      </c>
      <c r="AG317" s="22" t="s">
        <v>2338</v>
      </c>
      <c r="AH317" s="12" t="s">
        <v>2339</v>
      </c>
      <c r="AI317" s="12" t="s">
        <v>2340</v>
      </c>
      <c r="AJ317" s="49" t="s">
        <v>168</v>
      </c>
      <c r="AK317" s="24" t="s">
        <v>177</v>
      </c>
      <c r="AL317" s="24" t="s">
        <v>195</v>
      </c>
      <c r="AM317" s="24" t="s">
        <v>57</v>
      </c>
      <c r="AN317" s="24"/>
      <c r="AO317" s="12" t="s">
        <v>1639</v>
      </c>
      <c r="AP317" s="14"/>
      <c r="AQ317" s="14"/>
      <c r="AR317" s="14"/>
      <c r="AS317" s="14"/>
      <c r="AT317" s="14" t="str">
        <f ca="1">IFERROR(VLOOKUP(B317,'[2]2017省级重点项目'!$B$3:$O$206,6,0),"")</f>
        <v/>
      </c>
      <c r="AU317" s="14" t="str">
        <f ca="1" t="shared" si="19"/>
        <v/>
      </c>
      <c r="AV317" s="14" t="str">
        <f ca="1">IFERROR(VLOOKUP(B317,'[2]2017省级重点项目'!$B$3:$O$206,7,0),"")</f>
        <v/>
      </c>
      <c r="AW317" s="14" t="str">
        <f ca="1" t="shared" si="20"/>
        <v/>
      </c>
      <c r="AX317" s="14" t="str">
        <f ca="1">IFERROR(VLOOKUP(B317,'[2]2017省级重点项目'!$B$3:$O$206,12,0),"")</f>
        <v/>
      </c>
      <c r="AY317" s="14" t="str">
        <f ca="1">IFERROR(VLOOKUP(B317,'[2]2017省级重点项目'!$B$3:$O$206,9,0),"")</f>
        <v/>
      </c>
      <c r="AZ317" s="14" t="str">
        <f ca="1">IFERROR(VLOOKUP(B317,'[2]2017省级重点项目'!$B$3:$O$206,10,0),"")</f>
        <v/>
      </c>
    </row>
    <row r="318" s="1" customFormat="1" ht="72" spans="1:52">
      <c r="A318" s="11">
        <f>IF(AJ318="","",COUNTA($AJ$7:AJ318))</f>
        <v>307</v>
      </c>
      <c r="B318" s="12" t="s">
        <v>2341</v>
      </c>
      <c r="C318" s="12" t="s">
        <v>60</v>
      </c>
      <c r="D318" s="12" t="s">
        <v>57</v>
      </c>
      <c r="E318" s="12" t="s">
        <v>61</v>
      </c>
      <c r="F318" s="12" t="s">
        <v>61</v>
      </c>
      <c r="G318" s="13" t="s">
        <v>1628</v>
      </c>
      <c r="H318" s="12" t="s">
        <v>197</v>
      </c>
      <c r="I318" s="12"/>
      <c r="J318" s="12" t="s">
        <v>2342</v>
      </c>
      <c r="K318" s="13" t="s">
        <v>257</v>
      </c>
      <c r="L318" s="21">
        <v>50000</v>
      </c>
      <c r="M318" s="13"/>
      <c r="N318" s="13">
        <v>50000</v>
      </c>
      <c r="O318" s="13"/>
      <c r="P318" s="13"/>
      <c r="Q318" s="13"/>
      <c r="R318" s="13"/>
      <c r="S318" s="13" t="s">
        <v>937</v>
      </c>
      <c r="T318" s="13" t="s">
        <v>35</v>
      </c>
      <c r="U318" s="21">
        <v>30000</v>
      </c>
      <c r="V318" s="12" t="s">
        <v>2343</v>
      </c>
      <c r="W318" s="21">
        <v>15000</v>
      </c>
      <c r="X318" s="12" t="s">
        <v>2344</v>
      </c>
      <c r="Y318" s="30"/>
      <c r="Z318" s="30"/>
      <c r="AA318" s="12"/>
      <c r="AB318" s="12"/>
      <c r="AC318" s="12"/>
      <c r="AD318" s="12"/>
      <c r="AE318" s="12"/>
      <c r="AF318" s="12"/>
      <c r="AG318" s="22" t="s">
        <v>2345</v>
      </c>
      <c r="AH318" s="12" t="s">
        <v>2346</v>
      </c>
      <c r="AI318" s="12"/>
      <c r="AJ318" s="46" t="s">
        <v>197</v>
      </c>
      <c r="AK318" s="13" t="s">
        <v>206</v>
      </c>
      <c r="AL318" s="50" t="s">
        <v>227</v>
      </c>
      <c r="AM318" s="13" t="s">
        <v>57</v>
      </c>
      <c r="AN318" s="13"/>
      <c r="AO318" s="12" t="s">
        <v>1639</v>
      </c>
      <c r="AP318" s="12"/>
      <c r="AQ318" s="12"/>
      <c r="AR318" s="12"/>
      <c r="AS318" s="12"/>
      <c r="AT318" s="14" t="str">
        <f ca="1">IFERROR(VLOOKUP(B318,'[2]2017省级重点项目'!$B$3:$O$206,6,0),"")</f>
        <v/>
      </c>
      <c r="AU318" s="14" t="str">
        <f ca="1" t="shared" si="19"/>
        <v/>
      </c>
      <c r="AV318" s="14" t="str">
        <f ca="1">IFERROR(VLOOKUP(B318,'[2]2017省级重点项目'!$B$3:$O$206,7,0),"")</f>
        <v/>
      </c>
      <c r="AW318" s="14" t="str">
        <f ca="1" t="shared" si="20"/>
        <v/>
      </c>
      <c r="AX318" s="14" t="str">
        <f ca="1">IFERROR(VLOOKUP(B318,'[2]2017省级重点项目'!$B$3:$O$206,12,0),"")</f>
        <v/>
      </c>
      <c r="AY318" s="14" t="str">
        <f ca="1">IFERROR(VLOOKUP(B318,'[2]2017省级重点项目'!$B$3:$O$206,9,0),"")</f>
        <v/>
      </c>
      <c r="AZ318" s="14" t="str">
        <f ca="1">IFERROR(VLOOKUP(B318,'[2]2017省级重点项目'!$B$3:$O$206,10,0),"")</f>
        <v/>
      </c>
    </row>
    <row r="319" s="1" customFormat="1" ht="78.75" spans="1:52">
      <c r="A319" s="11">
        <f>IF(AJ319="","",COUNTA($AJ$7:AJ319))</f>
        <v>308</v>
      </c>
      <c r="B319" s="12" t="s">
        <v>2347</v>
      </c>
      <c r="C319" s="12" t="s">
        <v>150</v>
      </c>
      <c r="D319" s="12" t="s">
        <v>61</v>
      </c>
      <c r="E319" s="12" t="s">
        <v>61</v>
      </c>
      <c r="F319" s="12" t="s">
        <v>78</v>
      </c>
      <c r="G319" s="13" t="s">
        <v>1628</v>
      </c>
      <c r="H319" s="12" t="s">
        <v>229</v>
      </c>
      <c r="I319" s="12" t="s">
        <v>241</v>
      </c>
      <c r="J319" s="12" t="s">
        <v>2348</v>
      </c>
      <c r="K319" s="13" t="s">
        <v>100</v>
      </c>
      <c r="L319" s="21">
        <v>30000</v>
      </c>
      <c r="M319" s="13"/>
      <c r="N319" s="13">
        <v>30000</v>
      </c>
      <c r="O319" s="13"/>
      <c r="P319" s="13"/>
      <c r="Q319" s="13"/>
      <c r="R319" s="13"/>
      <c r="S319" s="13" t="s">
        <v>66</v>
      </c>
      <c r="T319" s="13" t="s">
        <v>35</v>
      </c>
      <c r="U319" s="21">
        <v>15000</v>
      </c>
      <c r="V319" s="12" t="s">
        <v>2349</v>
      </c>
      <c r="W319" s="21">
        <v>15000</v>
      </c>
      <c r="X319" s="12" t="s">
        <v>2350</v>
      </c>
      <c r="Y319" s="30"/>
      <c r="Z319" s="30">
        <v>9</v>
      </c>
      <c r="AA319" s="12"/>
      <c r="AB319" s="12"/>
      <c r="AC319" s="12"/>
      <c r="AD319" s="12"/>
      <c r="AE319" s="12"/>
      <c r="AF319" s="12"/>
      <c r="AG319" s="22" t="s">
        <v>2351</v>
      </c>
      <c r="AH319" s="12" t="s">
        <v>2352</v>
      </c>
      <c r="AI319" s="12" t="s">
        <v>2352</v>
      </c>
      <c r="AJ319" s="46" t="s">
        <v>229</v>
      </c>
      <c r="AK319" s="13" t="s">
        <v>238</v>
      </c>
      <c r="AL319" s="50" t="s">
        <v>455</v>
      </c>
      <c r="AM319" s="13" t="s">
        <v>57</v>
      </c>
      <c r="AN319" s="13"/>
      <c r="AO319" s="12" t="s">
        <v>1639</v>
      </c>
      <c r="AP319" s="12" t="s">
        <v>78</v>
      </c>
      <c r="AQ319" s="12"/>
      <c r="AR319" s="12"/>
      <c r="AS319" s="12"/>
      <c r="AT319" s="14" t="str">
        <f ca="1">IFERROR(VLOOKUP(B319,'[2]2017省级重点项目'!$B$3:$O$206,6,0),"")</f>
        <v/>
      </c>
      <c r="AU319" s="14" t="str">
        <f ca="1" t="shared" si="19"/>
        <v/>
      </c>
      <c r="AV319" s="14" t="str">
        <f ca="1">IFERROR(VLOOKUP(B319,'[2]2017省级重点项目'!$B$3:$O$206,7,0),"")</f>
        <v/>
      </c>
      <c r="AW319" s="14" t="str">
        <f ca="1" t="shared" si="20"/>
        <v/>
      </c>
      <c r="AX319" s="14" t="str">
        <f ca="1">IFERROR(VLOOKUP(B319,'[2]2017省级重点项目'!$B$3:$O$206,12,0),"")</f>
        <v/>
      </c>
      <c r="AY319" s="14" t="str">
        <f ca="1">IFERROR(VLOOKUP(B319,'[2]2017省级重点项目'!$B$3:$O$206,9,0),"")</f>
        <v/>
      </c>
      <c r="AZ319" s="14" t="str">
        <f ca="1">IFERROR(VLOOKUP(B319,'[2]2017省级重点项目'!$B$3:$O$206,10,0),"")</f>
        <v/>
      </c>
    </row>
    <row r="320" s="1" customFormat="1" ht="72" spans="1:53">
      <c r="A320" s="11">
        <f>IF(AJ320="","",COUNTA($AJ$7:AJ320))</f>
        <v>309</v>
      </c>
      <c r="B320" s="15" t="s">
        <v>2353</v>
      </c>
      <c r="C320" s="17" t="s">
        <v>117</v>
      </c>
      <c r="D320" s="17" t="s">
        <v>78</v>
      </c>
      <c r="E320" s="17"/>
      <c r="F320" s="17" t="s">
        <v>61</v>
      </c>
      <c r="G320" s="17" t="s">
        <v>1628</v>
      </c>
      <c r="H320" s="17" t="s">
        <v>264</v>
      </c>
      <c r="I320" s="17" t="s">
        <v>2354</v>
      </c>
      <c r="J320" s="15" t="s">
        <v>2355</v>
      </c>
      <c r="K320" s="17" t="s">
        <v>257</v>
      </c>
      <c r="L320" s="21">
        <v>314200</v>
      </c>
      <c r="M320" s="17"/>
      <c r="N320" s="17">
        <v>314200</v>
      </c>
      <c r="O320" s="17"/>
      <c r="P320" s="17"/>
      <c r="Q320" s="17"/>
      <c r="R320" s="17"/>
      <c r="S320" s="17" t="s">
        <v>937</v>
      </c>
      <c r="T320" s="17" t="s">
        <v>35</v>
      </c>
      <c r="U320" s="21">
        <v>10000</v>
      </c>
      <c r="V320" s="15" t="s">
        <v>2356</v>
      </c>
      <c r="W320" s="21">
        <v>50000</v>
      </c>
      <c r="X320" s="15" t="s">
        <v>2357</v>
      </c>
      <c r="Y320" s="30"/>
      <c r="Z320" s="30"/>
      <c r="AA320" s="17">
        <v>258</v>
      </c>
      <c r="AB320" s="17">
        <v>258</v>
      </c>
      <c r="AC320" s="17">
        <v>11</v>
      </c>
      <c r="AD320" s="17">
        <v>11</v>
      </c>
      <c r="AE320" s="17" t="s">
        <v>269</v>
      </c>
      <c r="AF320" s="17" t="s">
        <v>269</v>
      </c>
      <c r="AG320" s="48" t="s">
        <v>2358</v>
      </c>
      <c r="AH320" s="17" t="s">
        <v>2359</v>
      </c>
      <c r="AI320" s="17"/>
      <c r="AJ320" s="52" t="s">
        <v>264</v>
      </c>
      <c r="AK320" s="17" t="s">
        <v>272</v>
      </c>
      <c r="AL320" s="17" t="s">
        <v>273</v>
      </c>
      <c r="AM320" s="17" t="s">
        <v>57</v>
      </c>
      <c r="AN320" s="17"/>
      <c r="AO320" s="54" t="s">
        <v>1639</v>
      </c>
      <c r="AP320" s="54" t="s">
        <v>78</v>
      </c>
      <c r="AQ320" s="54" t="s">
        <v>78</v>
      </c>
      <c r="AR320" s="54"/>
      <c r="AS320" s="54"/>
      <c r="AT320" s="12">
        <v>100000</v>
      </c>
      <c r="AU320" s="12">
        <v>214200</v>
      </c>
      <c r="AV320" s="12">
        <v>25000</v>
      </c>
      <c r="AW320" s="12">
        <v>25000</v>
      </c>
      <c r="AX320" s="12" t="s">
        <v>264</v>
      </c>
      <c r="AY320" s="12" t="s">
        <v>269</v>
      </c>
      <c r="AZ320" s="12" t="s">
        <v>269</v>
      </c>
      <c r="BA320" s="55"/>
    </row>
    <row r="321" s="1" customFormat="1" ht="90" customHeight="1" spans="1:53">
      <c r="A321" s="11">
        <f>IF(AJ321="","",COUNTA($AJ$7:AJ321))</f>
        <v>310</v>
      </c>
      <c r="B321" s="15" t="s">
        <v>2360</v>
      </c>
      <c r="C321" s="17" t="s">
        <v>117</v>
      </c>
      <c r="D321" s="17" t="s">
        <v>78</v>
      </c>
      <c r="E321" s="17"/>
      <c r="F321" s="17" t="s">
        <v>61</v>
      </c>
      <c r="G321" s="17" t="s">
        <v>1628</v>
      </c>
      <c r="H321" s="17" t="s">
        <v>264</v>
      </c>
      <c r="I321" s="17" t="s">
        <v>265</v>
      </c>
      <c r="J321" s="15" t="s">
        <v>2361</v>
      </c>
      <c r="K321" s="17" t="s">
        <v>220</v>
      </c>
      <c r="L321" s="21">
        <v>100000</v>
      </c>
      <c r="M321" s="17"/>
      <c r="N321" s="17">
        <v>100000</v>
      </c>
      <c r="O321" s="17"/>
      <c r="P321" s="17"/>
      <c r="Q321" s="17"/>
      <c r="R321" s="17"/>
      <c r="S321" s="17" t="s">
        <v>937</v>
      </c>
      <c r="T321" s="17" t="s">
        <v>35</v>
      </c>
      <c r="U321" s="21">
        <v>26000</v>
      </c>
      <c r="V321" s="15" t="s">
        <v>2362</v>
      </c>
      <c r="W321" s="21">
        <v>10000</v>
      </c>
      <c r="X321" s="15" t="s">
        <v>2363</v>
      </c>
      <c r="Y321" s="30"/>
      <c r="Z321" s="30"/>
      <c r="AA321" s="17">
        <v>471</v>
      </c>
      <c r="AB321" s="17">
        <v>471</v>
      </c>
      <c r="AC321" s="17">
        <v>281</v>
      </c>
      <c r="AD321" s="17">
        <v>281</v>
      </c>
      <c r="AE321" s="17" t="s">
        <v>269</v>
      </c>
      <c r="AF321" s="17" t="s">
        <v>269</v>
      </c>
      <c r="AG321" s="48" t="s">
        <v>2364</v>
      </c>
      <c r="AH321" s="17" t="s">
        <v>2365</v>
      </c>
      <c r="AI321" s="17" t="s">
        <v>2366</v>
      </c>
      <c r="AJ321" s="52" t="s">
        <v>264</v>
      </c>
      <c r="AK321" s="17" t="s">
        <v>272</v>
      </c>
      <c r="AL321" s="17" t="s">
        <v>273</v>
      </c>
      <c r="AM321" s="17" t="s">
        <v>57</v>
      </c>
      <c r="AN321" s="17"/>
      <c r="AO321" s="54" t="s">
        <v>1639</v>
      </c>
      <c r="AP321" s="54"/>
      <c r="AQ321" s="54"/>
      <c r="AR321" s="54"/>
      <c r="AS321" s="54"/>
      <c r="AT321" s="12" t="s">
        <v>689</v>
      </c>
      <c r="AU321" s="12" t="s">
        <v>689</v>
      </c>
      <c r="AV321" s="12" t="s">
        <v>689</v>
      </c>
      <c r="AW321" s="12" t="s">
        <v>689</v>
      </c>
      <c r="AX321" s="12" t="s">
        <v>689</v>
      </c>
      <c r="AY321" s="12" t="s">
        <v>689</v>
      </c>
      <c r="AZ321" s="12" t="s">
        <v>689</v>
      </c>
      <c r="BA321" s="55"/>
    </row>
    <row r="322" s="1" customFormat="1" ht="60" spans="1:53">
      <c r="A322" s="11">
        <f>IF(AJ322="","",COUNTA($AJ$7:AJ322))</f>
        <v>311</v>
      </c>
      <c r="B322" s="15" t="s">
        <v>2367</v>
      </c>
      <c r="C322" s="17" t="s">
        <v>60</v>
      </c>
      <c r="D322" s="17" t="s">
        <v>78</v>
      </c>
      <c r="E322" s="17"/>
      <c r="F322" s="17" t="s">
        <v>61</v>
      </c>
      <c r="G322" s="17" t="s">
        <v>1628</v>
      </c>
      <c r="H322" s="17" t="s">
        <v>264</v>
      </c>
      <c r="I322" s="17" t="s">
        <v>265</v>
      </c>
      <c r="J322" s="15" t="s">
        <v>2368</v>
      </c>
      <c r="K322" s="17" t="s">
        <v>277</v>
      </c>
      <c r="L322" s="21">
        <v>300000</v>
      </c>
      <c r="M322" s="17"/>
      <c r="N322" s="17">
        <v>300000</v>
      </c>
      <c r="O322" s="17"/>
      <c r="P322" s="17"/>
      <c r="Q322" s="17"/>
      <c r="R322" s="17"/>
      <c r="S322" s="17" t="s">
        <v>937</v>
      </c>
      <c r="T322" s="17" t="s">
        <v>35</v>
      </c>
      <c r="U322" s="21">
        <v>253460</v>
      </c>
      <c r="V322" s="15" t="s">
        <v>2369</v>
      </c>
      <c r="W322" s="21">
        <v>25000</v>
      </c>
      <c r="X322" s="15" t="s">
        <v>2357</v>
      </c>
      <c r="Y322" s="30"/>
      <c r="Z322" s="30"/>
      <c r="AA322" s="17">
        <v>4000</v>
      </c>
      <c r="AB322" s="17">
        <v>941</v>
      </c>
      <c r="AC322" s="17"/>
      <c r="AD322" s="17"/>
      <c r="AE322" s="17" t="s">
        <v>269</v>
      </c>
      <c r="AF322" s="17" t="s">
        <v>269</v>
      </c>
      <c r="AG322" s="48" t="s">
        <v>2370</v>
      </c>
      <c r="AH322" s="17" t="s">
        <v>2371</v>
      </c>
      <c r="AI322" s="17" t="s">
        <v>2372</v>
      </c>
      <c r="AJ322" s="52" t="s">
        <v>264</v>
      </c>
      <c r="AK322" s="17" t="s">
        <v>272</v>
      </c>
      <c r="AL322" s="17" t="s">
        <v>273</v>
      </c>
      <c r="AM322" s="17" t="s">
        <v>57</v>
      </c>
      <c r="AN322" s="17"/>
      <c r="AO322" s="54" t="s">
        <v>1639</v>
      </c>
      <c r="AP322" s="54"/>
      <c r="AQ322" s="54"/>
      <c r="AR322" s="54"/>
      <c r="AS322" s="54"/>
      <c r="AT322" s="12" t="s">
        <v>689</v>
      </c>
      <c r="AU322" s="12" t="s">
        <v>689</v>
      </c>
      <c r="AV322" s="12" t="s">
        <v>689</v>
      </c>
      <c r="AW322" s="12" t="s">
        <v>689</v>
      </c>
      <c r="AX322" s="12" t="s">
        <v>689</v>
      </c>
      <c r="AY322" s="12" t="s">
        <v>689</v>
      </c>
      <c r="AZ322" s="12" t="s">
        <v>689</v>
      </c>
      <c r="BA322" s="55"/>
    </row>
    <row r="323" s="1" customFormat="1" ht="72" spans="1:53">
      <c r="A323" s="11">
        <f>IF(AJ323="","",COUNTA($AJ$7:AJ323))</f>
        <v>312</v>
      </c>
      <c r="B323" s="15" t="s">
        <v>2373</v>
      </c>
      <c r="C323" s="17" t="s">
        <v>60</v>
      </c>
      <c r="D323" s="17" t="s">
        <v>78</v>
      </c>
      <c r="E323" s="17"/>
      <c r="F323" s="17" t="s">
        <v>61</v>
      </c>
      <c r="G323" s="17" t="s">
        <v>1628</v>
      </c>
      <c r="H323" s="17" t="s">
        <v>264</v>
      </c>
      <c r="I323" s="17" t="s">
        <v>2354</v>
      </c>
      <c r="J323" s="15" t="s">
        <v>2374</v>
      </c>
      <c r="K323" s="17" t="s">
        <v>887</v>
      </c>
      <c r="L323" s="21">
        <v>300000</v>
      </c>
      <c r="M323" s="17"/>
      <c r="N323" s="17">
        <v>300000</v>
      </c>
      <c r="O323" s="17"/>
      <c r="P323" s="17"/>
      <c r="Q323" s="17"/>
      <c r="R323" s="17"/>
      <c r="S323" s="17" t="s">
        <v>937</v>
      </c>
      <c r="T323" s="17" t="s">
        <v>35</v>
      </c>
      <c r="U323" s="21">
        <v>217650</v>
      </c>
      <c r="V323" s="15" t="s">
        <v>2375</v>
      </c>
      <c r="W323" s="21">
        <v>48000</v>
      </c>
      <c r="X323" s="15" t="s">
        <v>2357</v>
      </c>
      <c r="Y323" s="30"/>
      <c r="Z323" s="30"/>
      <c r="AA323" s="17">
        <v>960</v>
      </c>
      <c r="AB323" s="17">
        <v>960</v>
      </c>
      <c r="AC323" s="17">
        <v>822</v>
      </c>
      <c r="AD323" s="17">
        <v>822</v>
      </c>
      <c r="AE323" s="17" t="s">
        <v>269</v>
      </c>
      <c r="AF323" s="17" t="s">
        <v>269</v>
      </c>
      <c r="AG323" s="48" t="s">
        <v>2376</v>
      </c>
      <c r="AH323" s="17" t="s">
        <v>2377</v>
      </c>
      <c r="AI323" s="17" t="s">
        <v>2378</v>
      </c>
      <c r="AJ323" s="52" t="s">
        <v>264</v>
      </c>
      <c r="AK323" s="17" t="s">
        <v>272</v>
      </c>
      <c r="AL323" s="17" t="s">
        <v>2379</v>
      </c>
      <c r="AM323" s="17" t="s">
        <v>57</v>
      </c>
      <c r="AN323" s="17"/>
      <c r="AO323" s="54" t="s">
        <v>1639</v>
      </c>
      <c r="AP323" s="54"/>
      <c r="AQ323" s="54"/>
      <c r="AR323" s="54"/>
      <c r="AS323" s="54"/>
      <c r="AT323" s="12" t="s">
        <v>689</v>
      </c>
      <c r="AU323" s="12" t="s">
        <v>689</v>
      </c>
      <c r="AV323" s="12" t="s">
        <v>689</v>
      </c>
      <c r="AW323" s="12" t="s">
        <v>689</v>
      </c>
      <c r="AX323" s="12" t="s">
        <v>689</v>
      </c>
      <c r="AY323" s="12" t="s">
        <v>689</v>
      </c>
      <c r="AZ323" s="12" t="s">
        <v>689</v>
      </c>
      <c r="BA323" s="55"/>
    </row>
    <row r="324" s="1" customFormat="1" ht="96" spans="1:53">
      <c r="A324" s="11">
        <f>IF(AJ324="","",COUNTA($AJ$7:AJ324))</f>
        <v>313</v>
      </c>
      <c r="B324" s="15" t="s">
        <v>2380</v>
      </c>
      <c r="C324" s="17" t="s">
        <v>60</v>
      </c>
      <c r="D324" s="17" t="s">
        <v>78</v>
      </c>
      <c r="E324" s="17"/>
      <c r="F324" s="17" t="s">
        <v>61</v>
      </c>
      <c r="G324" s="17" t="s">
        <v>1628</v>
      </c>
      <c r="H324" s="17" t="s">
        <v>264</v>
      </c>
      <c r="I324" s="17" t="s">
        <v>2354</v>
      </c>
      <c r="J324" s="15" t="s">
        <v>2381</v>
      </c>
      <c r="K324" s="17" t="s">
        <v>82</v>
      </c>
      <c r="L324" s="21">
        <v>150025</v>
      </c>
      <c r="M324" s="17"/>
      <c r="N324" s="17">
        <v>120025</v>
      </c>
      <c r="O324" s="17"/>
      <c r="P324" s="17"/>
      <c r="Q324" s="17"/>
      <c r="R324" s="17"/>
      <c r="S324" s="17" t="s">
        <v>937</v>
      </c>
      <c r="T324" s="17" t="s">
        <v>35</v>
      </c>
      <c r="U324" s="21">
        <v>80025</v>
      </c>
      <c r="V324" s="15" t="s">
        <v>2382</v>
      </c>
      <c r="W324" s="21">
        <v>35000</v>
      </c>
      <c r="X324" s="15" t="s">
        <v>2383</v>
      </c>
      <c r="Y324" s="30"/>
      <c r="Z324" s="30"/>
      <c r="AA324" s="17">
        <v>75</v>
      </c>
      <c r="AB324" s="17">
        <v>75</v>
      </c>
      <c r="AC324" s="17"/>
      <c r="AD324" s="17"/>
      <c r="AE324" s="17" t="s">
        <v>269</v>
      </c>
      <c r="AF324" s="17" t="s">
        <v>269</v>
      </c>
      <c r="AG324" s="48" t="s">
        <v>2384</v>
      </c>
      <c r="AH324" s="17"/>
      <c r="AI324" s="17" t="s">
        <v>2385</v>
      </c>
      <c r="AJ324" s="52" t="s">
        <v>264</v>
      </c>
      <c r="AK324" s="17" t="s">
        <v>272</v>
      </c>
      <c r="AL324" s="88" t="s">
        <v>2379</v>
      </c>
      <c r="AM324" s="17" t="s">
        <v>57</v>
      </c>
      <c r="AN324" s="17"/>
      <c r="AO324" s="54" t="s">
        <v>1639</v>
      </c>
      <c r="AP324" s="54"/>
      <c r="AQ324" s="54"/>
      <c r="AR324" s="54"/>
      <c r="AS324" s="54"/>
      <c r="AT324" s="12" t="s">
        <v>689</v>
      </c>
      <c r="AU324" s="12" t="s">
        <v>689</v>
      </c>
      <c r="AV324" s="12" t="s">
        <v>689</v>
      </c>
      <c r="AW324" s="12" t="s">
        <v>689</v>
      </c>
      <c r="AX324" s="12" t="s">
        <v>689</v>
      </c>
      <c r="AY324" s="12" t="s">
        <v>689</v>
      </c>
      <c r="AZ324" s="12" t="s">
        <v>689</v>
      </c>
      <c r="BA324" s="55"/>
    </row>
    <row r="325" s="1" customFormat="1" ht="78" customHeight="1" spans="1:52">
      <c r="A325" s="11">
        <f>IF(AJ325="","",COUNTA($AJ$7:AJ325))</f>
        <v>314</v>
      </c>
      <c r="B325" s="14" t="s">
        <v>2386</v>
      </c>
      <c r="C325" s="14" t="s">
        <v>77</v>
      </c>
      <c r="D325" s="14" t="s">
        <v>61</v>
      </c>
      <c r="E325" s="14" t="s">
        <v>61</v>
      </c>
      <c r="F325" s="14" t="s">
        <v>61</v>
      </c>
      <c r="G325" s="11" t="s">
        <v>1628</v>
      </c>
      <c r="H325" s="14" t="s">
        <v>953</v>
      </c>
      <c r="I325" s="14" t="s">
        <v>963</v>
      </c>
      <c r="J325" s="14" t="s">
        <v>2387</v>
      </c>
      <c r="K325" s="11" t="s">
        <v>322</v>
      </c>
      <c r="L325" s="20">
        <v>742323</v>
      </c>
      <c r="M325" s="11"/>
      <c r="N325" s="11">
        <v>742323</v>
      </c>
      <c r="O325" s="11"/>
      <c r="P325" s="11"/>
      <c r="Q325" s="11"/>
      <c r="R325" s="11"/>
      <c r="S325" s="11">
        <v>4</v>
      </c>
      <c r="T325" s="11">
        <v>3</v>
      </c>
      <c r="U325" s="20">
        <v>351000</v>
      </c>
      <c r="V325" s="14" t="s">
        <v>2388</v>
      </c>
      <c r="W325" s="20">
        <v>280000</v>
      </c>
      <c r="X325" s="14" t="s">
        <v>2389</v>
      </c>
      <c r="Y325" s="29"/>
      <c r="Z325" s="29"/>
      <c r="AA325" s="14">
        <v>261</v>
      </c>
      <c r="AB325" s="14">
        <v>118</v>
      </c>
      <c r="AC325" s="14"/>
      <c r="AD325" s="14"/>
      <c r="AE325" s="14"/>
      <c r="AF325" s="14"/>
      <c r="AG325" s="47" t="s">
        <v>2390</v>
      </c>
      <c r="AH325" s="14"/>
      <c r="AI325" s="14" t="s">
        <v>2391</v>
      </c>
      <c r="AJ325" s="45" t="s">
        <v>953</v>
      </c>
      <c r="AK325" s="11" t="s">
        <v>961</v>
      </c>
      <c r="AL325" s="11" t="s">
        <v>481</v>
      </c>
      <c r="AM325" s="11" t="s">
        <v>57</v>
      </c>
      <c r="AN325" s="11"/>
      <c r="AO325" s="12" t="s">
        <v>1639</v>
      </c>
      <c r="AP325" s="14" t="s">
        <v>78</v>
      </c>
      <c r="AQ325" s="14"/>
      <c r="AR325" s="14"/>
      <c r="AS325" s="14"/>
      <c r="AT325" s="14" t="str">
        <f ca="1">IFERROR(VLOOKUP(B325,'[2]2017省级重点项目'!$B$3:$O$206,6,0),"")</f>
        <v/>
      </c>
      <c r="AU325" s="14" t="str">
        <f ca="1" t="shared" ref="AU325:AU329" si="21">IFERROR(L325-AT325,"")</f>
        <v/>
      </c>
      <c r="AV325" s="14" t="str">
        <f ca="1">IFERROR(VLOOKUP(B325,'[2]2017省级重点项目'!$B$3:$O$206,7,0),"")</f>
        <v/>
      </c>
      <c r="AW325" s="14" t="str">
        <f ca="1" t="shared" ref="AW325:AW329" si="22">IFERROR(W325-AV325,"")</f>
        <v/>
      </c>
      <c r="AX325" s="14" t="str">
        <f ca="1">IFERROR(VLOOKUP(B325,'[2]2017省级重点项目'!$B$3:$O$206,12,0),"")</f>
        <v/>
      </c>
      <c r="AY325" s="14" t="str">
        <f ca="1">IFERROR(VLOOKUP(B325,'[2]2017省级重点项目'!$B$3:$O$206,9,0),"")</f>
        <v/>
      </c>
      <c r="AZ325" s="14" t="str">
        <f ca="1">IFERROR(VLOOKUP(B325,'[2]2017省级重点项目'!$B$3:$O$206,10,0),"")</f>
        <v/>
      </c>
    </row>
    <row r="326" s="1" customFormat="1" ht="71" customHeight="1" spans="1:52">
      <c r="A326" s="11">
        <f>IF(AJ326="","",COUNTA($AJ$7:AJ326))</f>
        <v>315</v>
      </c>
      <c r="B326" s="14" t="s">
        <v>2392</v>
      </c>
      <c r="C326" s="14" t="s">
        <v>77</v>
      </c>
      <c r="D326" s="14" t="s">
        <v>61</v>
      </c>
      <c r="E326" s="14" t="s">
        <v>61</v>
      </c>
      <c r="F326" s="14" t="s">
        <v>61</v>
      </c>
      <c r="G326" s="11" t="s">
        <v>1628</v>
      </c>
      <c r="H326" s="14" t="s">
        <v>953</v>
      </c>
      <c r="I326" s="14" t="s">
        <v>963</v>
      </c>
      <c r="J326" s="14" t="s">
        <v>2393</v>
      </c>
      <c r="K326" s="11" t="s">
        <v>122</v>
      </c>
      <c r="L326" s="20">
        <v>150000</v>
      </c>
      <c r="M326" s="11"/>
      <c r="N326" s="11">
        <v>150000</v>
      </c>
      <c r="O326" s="11"/>
      <c r="P326" s="11"/>
      <c r="Q326" s="11"/>
      <c r="R326" s="11"/>
      <c r="S326" s="11">
        <v>4</v>
      </c>
      <c r="T326" s="11">
        <v>3</v>
      </c>
      <c r="U326" s="20">
        <v>30000</v>
      </c>
      <c r="V326" s="14" t="s">
        <v>2394</v>
      </c>
      <c r="W326" s="20">
        <v>80000</v>
      </c>
      <c r="X326" s="14" t="s">
        <v>2395</v>
      </c>
      <c r="Y326" s="29"/>
      <c r="Z326" s="29"/>
      <c r="AA326" s="14">
        <v>74</v>
      </c>
      <c r="AB326" s="14"/>
      <c r="AC326" s="14"/>
      <c r="AD326" s="14"/>
      <c r="AE326" s="14"/>
      <c r="AF326" s="14"/>
      <c r="AG326" s="47" t="s">
        <v>2396</v>
      </c>
      <c r="AH326" s="14"/>
      <c r="AI326" s="14" t="s">
        <v>2397</v>
      </c>
      <c r="AJ326" s="45" t="s">
        <v>953</v>
      </c>
      <c r="AK326" s="11" t="s">
        <v>961</v>
      </c>
      <c r="AL326" s="11" t="s">
        <v>481</v>
      </c>
      <c r="AM326" s="11" t="s">
        <v>57</v>
      </c>
      <c r="AN326" s="11"/>
      <c r="AO326" s="12" t="s">
        <v>1639</v>
      </c>
      <c r="AP326" s="14"/>
      <c r="AQ326" s="14"/>
      <c r="AR326" s="14"/>
      <c r="AS326" s="14"/>
      <c r="AT326" s="14" t="str">
        <f ca="1">IFERROR(VLOOKUP(B326,'[2]2017省级重点项目'!$B$3:$O$206,6,0),"")</f>
        <v/>
      </c>
      <c r="AU326" s="14" t="str">
        <f ca="1" t="shared" si="21"/>
        <v/>
      </c>
      <c r="AV326" s="14" t="str">
        <f ca="1">IFERROR(VLOOKUP(B326,'[2]2017省级重点项目'!$B$3:$O$206,7,0),"")</f>
        <v/>
      </c>
      <c r="AW326" s="14" t="str">
        <f ca="1" t="shared" si="22"/>
        <v/>
      </c>
      <c r="AX326" s="14" t="str">
        <f ca="1">IFERROR(VLOOKUP(B326,'[2]2017省级重点项目'!$B$3:$O$206,12,0),"")</f>
        <v/>
      </c>
      <c r="AY326" s="14" t="str">
        <f ca="1">IFERROR(VLOOKUP(B326,'[2]2017省级重点项目'!$B$3:$O$206,9,0),"")</f>
        <v/>
      </c>
      <c r="AZ326" s="14" t="str">
        <f ca="1">IFERROR(VLOOKUP(B326,'[2]2017省级重点项目'!$B$3:$O$206,10,0),"")</f>
        <v/>
      </c>
    </row>
    <row r="327" s="1" customFormat="1" ht="104" customHeight="1" spans="1:52">
      <c r="A327" s="11">
        <f>IF(AJ327="","",COUNTA($AJ$7:AJ327))</f>
        <v>316</v>
      </c>
      <c r="B327" s="14" t="s">
        <v>2398</v>
      </c>
      <c r="C327" s="14" t="s">
        <v>61</v>
      </c>
      <c r="D327" s="14" t="s">
        <v>61</v>
      </c>
      <c r="E327" s="14" t="s">
        <v>61</v>
      </c>
      <c r="F327" s="14" t="s">
        <v>61</v>
      </c>
      <c r="G327" s="11" t="s">
        <v>1628</v>
      </c>
      <c r="H327" s="14" t="s">
        <v>953</v>
      </c>
      <c r="I327" s="14" t="s">
        <v>954</v>
      </c>
      <c r="J327" s="14" t="s">
        <v>2399</v>
      </c>
      <c r="K327" s="11" t="s">
        <v>65</v>
      </c>
      <c r="L327" s="20">
        <v>200000</v>
      </c>
      <c r="M327" s="11"/>
      <c r="N327" s="11">
        <v>200000</v>
      </c>
      <c r="O327" s="11"/>
      <c r="P327" s="11"/>
      <c r="Q327" s="11"/>
      <c r="R327" s="11"/>
      <c r="S327" s="11">
        <v>4</v>
      </c>
      <c r="T327" s="11">
        <v>3</v>
      </c>
      <c r="U327" s="20">
        <v>5000</v>
      </c>
      <c r="V327" s="14" t="s">
        <v>2400</v>
      </c>
      <c r="W327" s="20">
        <v>25000</v>
      </c>
      <c r="X327" s="14" t="s">
        <v>2401</v>
      </c>
      <c r="Y327" s="29"/>
      <c r="Z327" s="29"/>
      <c r="AA327" s="14">
        <v>212</v>
      </c>
      <c r="AB327" s="14">
        <v>70</v>
      </c>
      <c r="AC327" s="14"/>
      <c r="AD327" s="14"/>
      <c r="AE327" s="14"/>
      <c r="AF327" s="14"/>
      <c r="AG327" s="47" t="s">
        <v>2402</v>
      </c>
      <c r="AH327" s="14" t="s">
        <v>2403</v>
      </c>
      <c r="AI327" s="14" t="s">
        <v>2404</v>
      </c>
      <c r="AJ327" s="45" t="s">
        <v>953</v>
      </c>
      <c r="AK327" s="11" t="s">
        <v>961</v>
      </c>
      <c r="AL327" s="11" t="s">
        <v>481</v>
      </c>
      <c r="AM327" s="11" t="s">
        <v>57</v>
      </c>
      <c r="AN327" s="11"/>
      <c r="AO327" s="12" t="s">
        <v>1639</v>
      </c>
      <c r="AP327" s="14" t="s">
        <v>78</v>
      </c>
      <c r="AQ327" s="14"/>
      <c r="AR327" s="14"/>
      <c r="AS327" s="14"/>
      <c r="AT327" s="14" t="str">
        <f ca="1">IFERROR(VLOOKUP(B327,'[2]2017省级重点项目'!$B$3:$O$206,6,0),"")</f>
        <v/>
      </c>
      <c r="AU327" s="14" t="str">
        <f ca="1" t="shared" si="21"/>
        <v/>
      </c>
      <c r="AV327" s="14" t="str">
        <f ca="1">IFERROR(VLOOKUP(B327,'[2]2017省级重点项目'!$B$3:$O$206,7,0),"")</f>
        <v/>
      </c>
      <c r="AW327" s="14" t="str">
        <f ca="1" t="shared" si="22"/>
        <v/>
      </c>
      <c r="AX327" s="14" t="str">
        <f ca="1">IFERROR(VLOOKUP(B327,'[2]2017省级重点项目'!$B$3:$O$206,12,0),"")</f>
        <v/>
      </c>
      <c r="AY327" s="14" t="str">
        <f ca="1">IFERROR(VLOOKUP(B327,'[2]2017省级重点项目'!$B$3:$O$206,9,0),"")</f>
        <v/>
      </c>
      <c r="AZ327" s="14" t="str">
        <f ca="1">IFERROR(VLOOKUP(B327,'[2]2017省级重点项目'!$B$3:$O$206,10,0),"")</f>
        <v/>
      </c>
    </row>
    <row r="328" s="1" customFormat="1" ht="72" customHeight="1" spans="1:52">
      <c r="A328" s="11">
        <f>IF(AJ328="","",COUNTA($AJ$7:AJ328))</f>
        <v>317</v>
      </c>
      <c r="B328" s="14" t="s">
        <v>2405</v>
      </c>
      <c r="C328" s="14" t="s">
        <v>61</v>
      </c>
      <c r="D328" s="14" t="s">
        <v>61</v>
      </c>
      <c r="E328" s="14" t="s">
        <v>61</v>
      </c>
      <c r="F328" s="14" t="s">
        <v>61</v>
      </c>
      <c r="G328" s="11" t="s">
        <v>1628</v>
      </c>
      <c r="H328" s="14" t="s">
        <v>953</v>
      </c>
      <c r="I328" s="14" t="s">
        <v>954</v>
      </c>
      <c r="J328" s="14" t="s">
        <v>2406</v>
      </c>
      <c r="K328" s="11" t="s">
        <v>297</v>
      </c>
      <c r="L328" s="20">
        <v>400000</v>
      </c>
      <c r="M328" s="11"/>
      <c r="N328" s="11">
        <v>400000</v>
      </c>
      <c r="O328" s="11"/>
      <c r="P328" s="11"/>
      <c r="Q328" s="11"/>
      <c r="R328" s="11"/>
      <c r="S328" s="11">
        <v>4</v>
      </c>
      <c r="T328" s="11">
        <v>3</v>
      </c>
      <c r="U328" s="20">
        <v>180000</v>
      </c>
      <c r="V328" s="14" t="s">
        <v>2407</v>
      </c>
      <c r="W328" s="20">
        <v>110000</v>
      </c>
      <c r="X328" s="14" t="s">
        <v>2408</v>
      </c>
      <c r="Y328" s="29"/>
      <c r="Z328" s="29"/>
      <c r="AA328" s="14">
        <v>176</v>
      </c>
      <c r="AB328" s="14">
        <v>100</v>
      </c>
      <c r="AC328" s="14"/>
      <c r="AD328" s="14"/>
      <c r="AE328" s="14"/>
      <c r="AF328" s="14"/>
      <c r="AG328" s="47" t="s">
        <v>2409</v>
      </c>
      <c r="AH328" s="14" t="s">
        <v>2403</v>
      </c>
      <c r="AI328" s="14" t="s">
        <v>2404</v>
      </c>
      <c r="AJ328" s="45" t="s">
        <v>953</v>
      </c>
      <c r="AK328" s="11" t="s">
        <v>961</v>
      </c>
      <c r="AL328" s="11" t="s">
        <v>481</v>
      </c>
      <c r="AM328" s="11" t="s">
        <v>57</v>
      </c>
      <c r="AN328" s="11"/>
      <c r="AO328" s="12" t="s">
        <v>1639</v>
      </c>
      <c r="AP328" s="14" t="s">
        <v>78</v>
      </c>
      <c r="AQ328" s="14"/>
      <c r="AR328" s="14"/>
      <c r="AS328" s="14"/>
      <c r="AT328" s="14" t="str">
        <f ca="1">IFERROR(VLOOKUP(B328,'[2]2017省级重点项目'!$B$3:$O$206,6,0),"")</f>
        <v/>
      </c>
      <c r="AU328" s="14" t="str">
        <f ca="1" t="shared" si="21"/>
        <v/>
      </c>
      <c r="AV328" s="14" t="str">
        <f ca="1">IFERROR(VLOOKUP(B328,'[2]2017省级重点项目'!$B$3:$O$206,7,0),"")</f>
        <v/>
      </c>
      <c r="AW328" s="14" t="str">
        <f ca="1" t="shared" si="22"/>
        <v/>
      </c>
      <c r="AX328" s="14" t="str">
        <f ca="1">IFERROR(VLOOKUP(B328,'[2]2017省级重点项目'!$B$3:$O$206,12,0),"")</f>
        <v/>
      </c>
      <c r="AY328" s="14" t="str">
        <f ca="1">IFERROR(VLOOKUP(B328,'[2]2017省级重点项目'!$B$3:$O$206,9,0),"")</f>
        <v/>
      </c>
      <c r="AZ328" s="14" t="str">
        <f ca="1">IFERROR(VLOOKUP(B328,'[2]2017省级重点项目'!$B$3:$O$206,10,0),"")</f>
        <v/>
      </c>
    </row>
    <row r="329" s="1" customFormat="1" ht="66" customHeight="1" spans="1:52">
      <c r="A329" s="11">
        <f>IF(AJ329="","",COUNTA($AJ$7:AJ329))</f>
        <v>318</v>
      </c>
      <c r="B329" s="14" t="s">
        <v>2410</v>
      </c>
      <c r="C329" s="14" t="s">
        <v>61</v>
      </c>
      <c r="D329" s="14" t="s">
        <v>61</v>
      </c>
      <c r="E329" s="14" t="s">
        <v>61</v>
      </c>
      <c r="F329" s="14" t="s">
        <v>61</v>
      </c>
      <c r="G329" s="11" t="s">
        <v>1628</v>
      </c>
      <c r="H329" s="14" t="s">
        <v>953</v>
      </c>
      <c r="I329" s="14" t="s">
        <v>954</v>
      </c>
      <c r="J329" s="14" t="s">
        <v>2411</v>
      </c>
      <c r="K329" s="11" t="s">
        <v>2335</v>
      </c>
      <c r="L329" s="20">
        <v>600000</v>
      </c>
      <c r="M329" s="11"/>
      <c r="N329" s="11">
        <v>600000</v>
      </c>
      <c r="O329" s="11"/>
      <c r="P329" s="11"/>
      <c r="Q329" s="11"/>
      <c r="R329" s="11"/>
      <c r="S329" s="11">
        <v>4</v>
      </c>
      <c r="T329" s="11">
        <v>3</v>
      </c>
      <c r="U329" s="20">
        <v>470000</v>
      </c>
      <c r="V329" s="14" t="s">
        <v>2412</v>
      </c>
      <c r="W329" s="20">
        <v>30000</v>
      </c>
      <c r="X329" s="14" t="s">
        <v>2413</v>
      </c>
      <c r="Y329" s="29"/>
      <c r="Z329" s="29"/>
      <c r="AA329" s="14">
        <v>334</v>
      </c>
      <c r="AB329" s="14">
        <v>80</v>
      </c>
      <c r="AC329" s="14"/>
      <c r="AD329" s="14"/>
      <c r="AE329" s="14"/>
      <c r="AF329" s="14"/>
      <c r="AG329" s="47" t="s">
        <v>2414</v>
      </c>
      <c r="AH329" s="14" t="s">
        <v>2403</v>
      </c>
      <c r="AI329" s="14" t="s">
        <v>2404</v>
      </c>
      <c r="AJ329" s="45" t="s">
        <v>953</v>
      </c>
      <c r="AK329" s="11" t="s">
        <v>961</v>
      </c>
      <c r="AL329" s="11" t="s">
        <v>481</v>
      </c>
      <c r="AM329" s="11" t="s">
        <v>57</v>
      </c>
      <c r="AN329" s="11"/>
      <c r="AO329" s="12" t="s">
        <v>1639</v>
      </c>
      <c r="AP329" s="14"/>
      <c r="AQ329" s="14"/>
      <c r="AR329" s="14"/>
      <c r="AS329" s="14"/>
      <c r="AT329" s="14" t="str">
        <f ca="1">IFERROR(VLOOKUP(B329,'[2]2017省级重点项目'!$B$3:$O$206,6,0),"")</f>
        <v/>
      </c>
      <c r="AU329" s="14" t="str">
        <f ca="1" t="shared" si="21"/>
        <v/>
      </c>
      <c r="AV329" s="14" t="str">
        <f ca="1">IFERROR(VLOOKUP(B329,'[2]2017省级重点项目'!$B$3:$O$206,7,0),"")</f>
        <v/>
      </c>
      <c r="AW329" s="14" t="str">
        <f ca="1" t="shared" si="22"/>
        <v/>
      </c>
      <c r="AX329" s="14" t="str">
        <f ca="1">IFERROR(VLOOKUP(B329,'[2]2017省级重点项目'!$B$3:$O$206,12,0),"")</f>
        <v/>
      </c>
      <c r="AY329" s="14" t="str">
        <f ca="1">IFERROR(VLOOKUP(B329,'[2]2017省级重点项目'!$B$3:$O$206,9,0),"")</f>
        <v/>
      </c>
      <c r="AZ329" s="14" t="str">
        <f ca="1">IFERROR(VLOOKUP(B329,'[2]2017省级重点项目'!$B$3:$O$206,10,0),"")</f>
        <v/>
      </c>
    </row>
    <row r="330" s="1" customFormat="1" ht="82" customHeight="1" spans="1:53">
      <c r="A330" s="11">
        <f>IF(AJ330="","",COUNTA($AJ$7:AJ330))</f>
        <v>319</v>
      </c>
      <c r="B330" s="12" t="s">
        <v>2415</v>
      </c>
      <c r="C330" s="12" t="s">
        <v>61</v>
      </c>
      <c r="D330" s="12" t="s">
        <v>61</v>
      </c>
      <c r="E330" s="12"/>
      <c r="F330" s="12" t="s">
        <v>61</v>
      </c>
      <c r="G330" s="13" t="s">
        <v>1628</v>
      </c>
      <c r="H330" s="12" t="s">
        <v>600</v>
      </c>
      <c r="I330" s="12"/>
      <c r="J330" s="12" t="s">
        <v>2416</v>
      </c>
      <c r="K330" s="13" t="s">
        <v>82</v>
      </c>
      <c r="L330" s="21">
        <v>34935.85</v>
      </c>
      <c r="M330" s="13"/>
      <c r="N330" s="13">
        <v>6987</v>
      </c>
      <c r="O330" s="13">
        <v>27949</v>
      </c>
      <c r="P330" s="13"/>
      <c r="Q330" s="13"/>
      <c r="R330" s="13"/>
      <c r="S330" s="13" t="s">
        <v>83</v>
      </c>
      <c r="T330" s="13"/>
      <c r="U330" s="21">
        <v>17500</v>
      </c>
      <c r="V330" s="12" t="s">
        <v>2417</v>
      </c>
      <c r="W330" s="21">
        <v>4000</v>
      </c>
      <c r="X330" s="12" t="s">
        <v>2418</v>
      </c>
      <c r="Y330" s="30"/>
      <c r="Z330" s="30">
        <v>12</v>
      </c>
      <c r="AA330" s="12">
        <v>11.79</v>
      </c>
      <c r="AB330" s="12">
        <v>10.93</v>
      </c>
      <c r="AC330" s="12"/>
      <c r="AD330" s="12"/>
      <c r="AE330" s="12"/>
      <c r="AF330" s="12"/>
      <c r="AG330" s="22" t="s">
        <v>1083</v>
      </c>
      <c r="AH330" s="12" t="s">
        <v>1075</v>
      </c>
      <c r="AI330" s="12" t="s">
        <v>2419</v>
      </c>
      <c r="AJ330" s="46" t="s">
        <v>1122</v>
      </c>
      <c r="AK330" s="13" t="s">
        <v>1123</v>
      </c>
      <c r="AL330" s="17" t="s">
        <v>550</v>
      </c>
      <c r="AM330" s="13" t="s">
        <v>57</v>
      </c>
      <c r="AN330" s="13"/>
      <c r="AO330" s="12" t="s">
        <v>1639</v>
      </c>
      <c r="AP330" s="12"/>
      <c r="AQ330" s="12"/>
      <c r="AR330" s="12"/>
      <c r="AS330" s="12"/>
      <c r="AT330" s="12" t="s">
        <v>689</v>
      </c>
      <c r="AU330" s="12" t="s">
        <v>689</v>
      </c>
      <c r="AV330" s="12" t="s">
        <v>689</v>
      </c>
      <c r="AW330" s="12" t="s">
        <v>689</v>
      </c>
      <c r="AX330" s="12" t="s">
        <v>689</v>
      </c>
      <c r="AY330" s="12" t="s">
        <v>689</v>
      </c>
      <c r="AZ330" s="12" t="s">
        <v>689</v>
      </c>
      <c r="BA330" s="55"/>
    </row>
    <row r="331" s="1" customFormat="1" ht="21" customHeight="1" spans="1:53">
      <c r="A331" s="11"/>
      <c r="B331" s="11" t="s">
        <v>2420</v>
      </c>
      <c r="C331" s="11"/>
      <c r="D331" s="11"/>
      <c r="E331" s="11"/>
      <c r="F331" s="11"/>
      <c r="G331" s="11"/>
      <c r="H331" s="11"/>
      <c r="I331" s="11"/>
      <c r="J331" s="11">
        <f ca="1">COUNTIFS(AM:AM,"在建",G:G,B331)</f>
        <v>28</v>
      </c>
      <c r="K331" s="11" t="s">
        <v>56</v>
      </c>
      <c r="L331" s="20">
        <f ca="1">SUMIFS(L:L,AM:AM,"在建",G:G,B331)</f>
        <v>1770921</v>
      </c>
      <c r="M331" s="11"/>
      <c r="N331" s="11"/>
      <c r="O331" s="11"/>
      <c r="P331" s="11"/>
      <c r="Q331" s="11"/>
      <c r="R331" s="11"/>
      <c r="S331" s="11"/>
      <c r="T331" s="11"/>
      <c r="U331" s="20">
        <f ca="1">SUMIFS(U:U,AM:AM,"在建",G:G,B331)</f>
        <v>702867</v>
      </c>
      <c r="V331" s="11"/>
      <c r="W331" s="20">
        <f ca="1">SUMIFS(W:W,AM:AM,"在建",G:G,B331)</f>
        <v>450394</v>
      </c>
      <c r="X331" s="11"/>
      <c r="Y331" s="29"/>
      <c r="Z331" s="29"/>
      <c r="AA331" s="11"/>
      <c r="AB331" s="11"/>
      <c r="AC331" s="11"/>
      <c r="AD331" s="11"/>
      <c r="AE331" s="11"/>
      <c r="AF331" s="11"/>
      <c r="AG331" s="43"/>
      <c r="AH331" s="44"/>
      <c r="AI331" s="44"/>
      <c r="AJ331" s="45"/>
      <c r="AK331" s="44"/>
      <c r="AL331" s="44"/>
      <c r="AM331" s="11"/>
      <c r="AN331" s="11"/>
      <c r="AO331" s="13"/>
      <c r="AP331" s="11"/>
      <c r="AQ331" s="11"/>
      <c r="AR331" s="14"/>
      <c r="AS331" s="11"/>
      <c r="AT331" s="11"/>
      <c r="AU331" s="11"/>
      <c r="AV331" s="11"/>
      <c r="AW331" s="11"/>
      <c r="AX331" s="11"/>
      <c r="AY331" s="11"/>
      <c r="AZ331" s="11"/>
      <c r="BA331" s="79"/>
    </row>
    <row r="332" s="1" customFormat="1" ht="83" customHeight="1" spans="1:52">
      <c r="A332" s="11">
        <f>IF(AJ332="","",COUNTA($AJ$7:AJ332))</f>
        <v>320</v>
      </c>
      <c r="B332" s="14" t="s">
        <v>2421</v>
      </c>
      <c r="C332" s="14" t="s">
        <v>117</v>
      </c>
      <c r="D332" s="14" t="s">
        <v>118</v>
      </c>
      <c r="E332" s="14" t="s">
        <v>61</v>
      </c>
      <c r="F332" s="14" t="s">
        <v>61</v>
      </c>
      <c r="G332" s="11" t="s">
        <v>2420</v>
      </c>
      <c r="H332" s="14" t="s">
        <v>727</v>
      </c>
      <c r="I332" s="14" t="s">
        <v>1720</v>
      </c>
      <c r="J332" s="14" t="s">
        <v>2422</v>
      </c>
      <c r="K332" s="11" t="s">
        <v>422</v>
      </c>
      <c r="L332" s="20">
        <v>40000</v>
      </c>
      <c r="M332" s="11">
        <v>0</v>
      </c>
      <c r="N332" s="11">
        <v>20000</v>
      </c>
      <c r="O332" s="11">
        <v>0</v>
      </c>
      <c r="P332" s="11">
        <v>20000</v>
      </c>
      <c r="Q332" s="11">
        <v>0</v>
      </c>
      <c r="R332" s="11">
        <v>0</v>
      </c>
      <c r="S332" s="11" t="s">
        <v>1417</v>
      </c>
      <c r="T332" s="11" t="s">
        <v>35</v>
      </c>
      <c r="U332" s="20">
        <v>48000</v>
      </c>
      <c r="V332" s="14" t="s">
        <v>730</v>
      </c>
      <c r="W332" s="20">
        <v>1000</v>
      </c>
      <c r="X332" s="14" t="s">
        <v>2423</v>
      </c>
      <c r="Y332" s="29"/>
      <c r="Z332" s="29">
        <v>10</v>
      </c>
      <c r="AA332" s="14">
        <v>0</v>
      </c>
      <c r="AB332" s="14">
        <v>0</v>
      </c>
      <c r="AC332" s="14">
        <v>0</v>
      </c>
      <c r="AD332" s="14">
        <v>0</v>
      </c>
      <c r="AE332" s="14">
        <v>0</v>
      </c>
      <c r="AF332" s="14">
        <v>0</v>
      </c>
      <c r="AG332" s="47" t="s">
        <v>2424</v>
      </c>
      <c r="AH332" s="14"/>
      <c r="AI332" s="14" t="s">
        <v>2425</v>
      </c>
      <c r="AJ332" s="45" t="s">
        <v>727</v>
      </c>
      <c r="AK332" s="11" t="s">
        <v>735</v>
      </c>
      <c r="AL332" s="24" t="s">
        <v>736</v>
      </c>
      <c r="AM332" s="11" t="s">
        <v>57</v>
      </c>
      <c r="AN332" s="11"/>
      <c r="AO332" s="12" t="s">
        <v>2426</v>
      </c>
      <c r="AP332" s="14" t="s">
        <v>78</v>
      </c>
      <c r="AQ332" s="14"/>
      <c r="AR332" s="14"/>
      <c r="AS332" s="14"/>
      <c r="AT332" s="14" t="str">
        <f ca="1">IFERROR(VLOOKUP(B332,'[2]2017省级重点项目'!$B$3:$O$206,6,0),"")</f>
        <v/>
      </c>
      <c r="AU332" s="14" t="str">
        <f ca="1" t="shared" ref="AU332:AU345" si="23">IFERROR(L332-AT332,"")</f>
        <v/>
      </c>
      <c r="AV332" s="14" t="str">
        <f ca="1">IFERROR(VLOOKUP(B332,'[2]2017省级重点项目'!$B$3:$O$206,7,0),"")</f>
        <v/>
      </c>
      <c r="AW332" s="14" t="str">
        <f ca="1" t="shared" ref="AW332:AW345" si="24">IFERROR(W332-AV332,"")</f>
        <v/>
      </c>
      <c r="AX332" s="14" t="str">
        <f ca="1">IFERROR(VLOOKUP(B332,'[2]2017省级重点项目'!$B$3:$O$206,12,0),"")</f>
        <v/>
      </c>
      <c r="AY332" s="14" t="str">
        <f ca="1">IFERROR(VLOOKUP(B332,'[2]2017省级重点项目'!$B$3:$O$206,9,0),"")</f>
        <v/>
      </c>
      <c r="AZ332" s="14" t="str">
        <f ca="1">IFERROR(VLOOKUP(B332,'[2]2017省级重点项目'!$B$3:$O$206,10,0),"")</f>
        <v/>
      </c>
    </row>
    <row r="333" s="1" customFormat="1" ht="72" spans="1:52">
      <c r="A333" s="11">
        <f>IF(AJ333="","",COUNTA($AJ$7:AJ333))</f>
        <v>321</v>
      </c>
      <c r="B333" s="14" t="s">
        <v>2427</v>
      </c>
      <c r="C333" s="14" t="s">
        <v>77</v>
      </c>
      <c r="D333" s="14" t="s">
        <v>57</v>
      </c>
      <c r="E333" s="14"/>
      <c r="F333" s="14" t="s">
        <v>78</v>
      </c>
      <c r="G333" s="11" t="s">
        <v>2420</v>
      </c>
      <c r="H333" s="14" t="s">
        <v>79</v>
      </c>
      <c r="I333" s="14" t="s">
        <v>764</v>
      </c>
      <c r="J333" s="14" t="s">
        <v>2428</v>
      </c>
      <c r="K333" s="11" t="s">
        <v>182</v>
      </c>
      <c r="L333" s="20">
        <v>12000</v>
      </c>
      <c r="M333" s="11">
        <v>12000</v>
      </c>
      <c r="N333" s="11"/>
      <c r="O333" s="11"/>
      <c r="P333" s="11"/>
      <c r="Q333" s="11"/>
      <c r="R333" s="11"/>
      <c r="S333" s="11" t="s">
        <v>83</v>
      </c>
      <c r="T333" s="11" t="s">
        <v>766</v>
      </c>
      <c r="U333" s="20">
        <v>8500</v>
      </c>
      <c r="V333" s="14" t="s">
        <v>2429</v>
      </c>
      <c r="W333" s="20">
        <v>3500</v>
      </c>
      <c r="X333" s="14" t="s">
        <v>768</v>
      </c>
      <c r="Y333" s="29"/>
      <c r="Z333" s="29">
        <v>12</v>
      </c>
      <c r="AA333" s="14">
        <v>32.94</v>
      </c>
      <c r="AB333" s="14">
        <v>32.94</v>
      </c>
      <c r="AC333" s="14"/>
      <c r="AD333" s="14"/>
      <c r="AE333" s="14"/>
      <c r="AF333" s="14"/>
      <c r="AG333" s="47" t="s">
        <v>2430</v>
      </c>
      <c r="AH333" s="14"/>
      <c r="AI333" s="14" t="s">
        <v>2431</v>
      </c>
      <c r="AJ333" s="45" t="s">
        <v>79</v>
      </c>
      <c r="AK333" s="11" t="s">
        <v>89</v>
      </c>
      <c r="AL333" s="24" t="s">
        <v>609</v>
      </c>
      <c r="AM333" s="11" t="s">
        <v>57</v>
      </c>
      <c r="AN333" s="11"/>
      <c r="AO333" s="12" t="s">
        <v>2426</v>
      </c>
      <c r="AP333" s="14" t="s">
        <v>78</v>
      </c>
      <c r="AQ333" s="14"/>
      <c r="AR333" s="14"/>
      <c r="AS333" s="14"/>
      <c r="AT333" s="14" t="str">
        <f ca="1">IFERROR(VLOOKUP(B333,'[2]2017省级重点项目'!$B$3:$O$206,6,0),"")</f>
        <v/>
      </c>
      <c r="AU333" s="14" t="str">
        <f ca="1" t="shared" si="23"/>
        <v/>
      </c>
      <c r="AV333" s="14" t="str">
        <f ca="1">IFERROR(VLOOKUP(B333,'[2]2017省级重点项目'!$B$3:$O$206,7,0),"")</f>
        <v/>
      </c>
      <c r="AW333" s="14" t="str">
        <f ca="1" t="shared" si="24"/>
        <v/>
      </c>
      <c r="AX333" s="14" t="str">
        <f ca="1">IFERROR(VLOOKUP(B333,'[2]2017省级重点项目'!$B$3:$O$206,12,0),"")</f>
        <v/>
      </c>
      <c r="AY333" s="14" t="str">
        <f ca="1">IFERROR(VLOOKUP(B333,'[2]2017省级重点项目'!$B$3:$O$206,9,0),"")</f>
        <v/>
      </c>
      <c r="AZ333" s="14" t="str">
        <f ca="1">IFERROR(VLOOKUP(B333,'[2]2017省级重点项目'!$B$3:$O$206,10,0),"")</f>
        <v/>
      </c>
    </row>
    <row r="334" s="1" customFormat="1" ht="60" customHeight="1" spans="1:52">
      <c r="A334" s="11">
        <f>IF(AJ334="","",COUNTA($AJ$7:AJ334))</f>
        <v>322</v>
      </c>
      <c r="B334" s="14" t="s">
        <v>2432</v>
      </c>
      <c r="C334" s="14" t="s">
        <v>77</v>
      </c>
      <c r="D334" s="14" t="s">
        <v>57</v>
      </c>
      <c r="E334" s="14"/>
      <c r="F334" s="14" t="s">
        <v>78</v>
      </c>
      <c r="G334" s="11" t="s">
        <v>2420</v>
      </c>
      <c r="H334" s="14" t="s">
        <v>79</v>
      </c>
      <c r="I334" s="14" t="s">
        <v>764</v>
      </c>
      <c r="J334" s="14" t="s">
        <v>2433</v>
      </c>
      <c r="K334" s="11" t="s">
        <v>122</v>
      </c>
      <c r="L334" s="20">
        <v>20300</v>
      </c>
      <c r="M334" s="11">
        <v>20300</v>
      </c>
      <c r="N334" s="11"/>
      <c r="O334" s="11"/>
      <c r="P334" s="11"/>
      <c r="Q334" s="11"/>
      <c r="R334" s="11"/>
      <c r="S334" s="11" t="s">
        <v>83</v>
      </c>
      <c r="T334" s="11" t="s">
        <v>766</v>
      </c>
      <c r="U334" s="20">
        <v>3500</v>
      </c>
      <c r="V334" s="14" t="s">
        <v>1987</v>
      </c>
      <c r="W334" s="20">
        <v>8000</v>
      </c>
      <c r="X334" s="14" t="s">
        <v>2434</v>
      </c>
      <c r="Y334" s="29"/>
      <c r="Z334" s="29"/>
      <c r="AA334" s="14">
        <v>33</v>
      </c>
      <c r="AB334" s="14">
        <v>33</v>
      </c>
      <c r="AC334" s="14"/>
      <c r="AD334" s="14"/>
      <c r="AE334" s="14"/>
      <c r="AF334" s="14"/>
      <c r="AG334" s="47" t="s">
        <v>2435</v>
      </c>
      <c r="AH334" s="14"/>
      <c r="AI334" s="14" t="s">
        <v>2436</v>
      </c>
      <c r="AJ334" s="45" t="s">
        <v>79</v>
      </c>
      <c r="AK334" s="11" t="s">
        <v>89</v>
      </c>
      <c r="AL334" s="24" t="s">
        <v>609</v>
      </c>
      <c r="AM334" s="11" t="s">
        <v>57</v>
      </c>
      <c r="AN334" s="11"/>
      <c r="AO334" s="12" t="s">
        <v>2426</v>
      </c>
      <c r="AP334" s="14" t="s">
        <v>78</v>
      </c>
      <c r="AQ334" s="14"/>
      <c r="AR334" s="14"/>
      <c r="AS334" s="14"/>
      <c r="AT334" s="14" t="str">
        <f ca="1">IFERROR(VLOOKUP(B334,'[2]2017省级重点项目'!$B$3:$O$206,6,0),"")</f>
        <v/>
      </c>
      <c r="AU334" s="14" t="str">
        <f ca="1" t="shared" si="23"/>
        <v/>
      </c>
      <c r="AV334" s="14" t="str">
        <f ca="1">IFERROR(VLOOKUP(B334,'[2]2017省级重点项目'!$B$3:$O$206,7,0),"")</f>
        <v/>
      </c>
      <c r="AW334" s="14" t="str">
        <f ca="1" t="shared" si="24"/>
        <v/>
      </c>
      <c r="AX334" s="14" t="str">
        <f ca="1">IFERROR(VLOOKUP(B334,'[2]2017省级重点项目'!$B$3:$O$206,12,0),"")</f>
        <v/>
      </c>
      <c r="AY334" s="14" t="str">
        <f ca="1">IFERROR(VLOOKUP(B334,'[2]2017省级重点项目'!$B$3:$O$206,9,0),"")</f>
        <v/>
      </c>
      <c r="AZ334" s="14" t="str">
        <f ca="1">IFERROR(VLOOKUP(B334,'[2]2017省级重点项目'!$B$3:$O$206,10,0),"")</f>
        <v/>
      </c>
    </row>
    <row r="335" s="1" customFormat="1" ht="67" customHeight="1" spans="1:52">
      <c r="A335" s="11">
        <f>IF(AJ335="","",COUNTA($AJ$7:AJ335))</f>
        <v>323</v>
      </c>
      <c r="B335" s="14" t="s">
        <v>2437</v>
      </c>
      <c r="C335" s="14" t="s">
        <v>77</v>
      </c>
      <c r="D335" s="14" t="s">
        <v>57</v>
      </c>
      <c r="E335" s="14"/>
      <c r="F335" s="14" t="s">
        <v>78</v>
      </c>
      <c r="G335" s="11" t="s">
        <v>2420</v>
      </c>
      <c r="H335" s="14" t="s">
        <v>79</v>
      </c>
      <c r="I335" s="14" t="s">
        <v>764</v>
      </c>
      <c r="J335" s="12" t="s">
        <v>2438</v>
      </c>
      <c r="K335" s="11" t="s">
        <v>65</v>
      </c>
      <c r="L335" s="20">
        <v>26500</v>
      </c>
      <c r="M335" s="11">
        <v>26500</v>
      </c>
      <c r="N335" s="11"/>
      <c r="O335" s="11"/>
      <c r="P335" s="11"/>
      <c r="Q335" s="11"/>
      <c r="R335" s="11"/>
      <c r="S335" s="11" t="s">
        <v>83</v>
      </c>
      <c r="T335" s="11" t="s">
        <v>766</v>
      </c>
      <c r="U335" s="20">
        <v>5200</v>
      </c>
      <c r="V335" s="14" t="s">
        <v>2439</v>
      </c>
      <c r="W335" s="20">
        <v>15000</v>
      </c>
      <c r="X335" s="14" t="s">
        <v>2440</v>
      </c>
      <c r="Y335" s="29"/>
      <c r="Z335" s="29" t="s">
        <v>617</v>
      </c>
      <c r="AA335" s="14">
        <v>2000</v>
      </c>
      <c r="AB335" s="14">
        <v>100</v>
      </c>
      <c r="AC335" s="14"/>
      <c r="AD335" s="14"/>
      <c r="AE335" s="14"/>
      <c r="AF335" s="14"/>
      <c r="AG335" s="47" t="s">
        <v>2441</v>
      </c>
      <c r="AH335" s="14" t="s">
        <v>2442</v>
      </c>
      <c r="AI335" s="14" t="s">
        <v>2443</v>
      </c>
      <c r="AJ335" s="45" t="s">
        <v>79</v>
      </c>
      <c r="AK335" s="11" t="s">
        <v>89</v>
      </c>
      <c r="AL335" s="24" t="s">
        <v>609</v>
      </c>
      <c r="AM335" s="11" t="s">
        <v>57</v>
      </c>
      <c r="AN335" s="11"/>
      <c r="AO335" s="12" t="s">
        <v>2426</v>
      </c>
      <c r="AP335" s="14"/>
      <c r="AQ335" s="14"/>
      <c r="AR335" s="14"/>
      <c r="AS335" s="14"/>
      <c r="AT335" s="14" t="str">
        <f ca="1">IFERROR(VLOOKUP(B335,'[2]2017省级重点项目'!$B$3:$O$206,6,0),"")</f>
        <v/>
      </c>
      <c r="AU335" s="14" t="str">
        <f ca="1" t="shared" si="23"/>
        <v/>
      </c>
      <c r="AV335" s="14" t="str">
        <f ca="1">IFERROR(VLOOKUP(B335,'[2]2017省级重点项目'!$B$3:$O$206,7,0),"")</f>
        <v/>
      </c>
      <c r="AW335" s="14" t="str">
        <f ca="1" t="shared" si="24"/>
        <v/>
      </c>
      <c r="AX335" s="14" t="str">
        <f ca="1">IFERROR(VLOOKUP(B335,'[2]2017省级重点项目'!$B$3:$O$206,12,0),"")</f>
        <v/>
      </c>
      <c r="AY335" s="14" t="str">
        <f ca="1">IFERROR(VLOOKUP(B335,'[2]2017省级重点项目'!$B$3:$O$206,9,0),"")</f>
        <v/>
      </c>
      <c r="AZ335" s="14" t="str">
        <f ca="1">IFERROR(VLOOKUP(B335,'[2]2017省级重点项目'!$B$3:$O$206,10,0),"")</f>
        <v/>
      </c>
    </row>
    <row r="336" s="1" customFormat="1" ht="90" spans="1:52">
      <c r="A336" s="11">
        <f>IF(AJ336="","",COUNTA($AJ$7:AJ336))</f>
        <v>324</v>
      </c>
      <c r="B336" s="14" t="s">
        <v>2444</v>
      </c>
      <c r="C336" s="14" t="s">
        <v>117</v>
      </c>
      <c r="D336" s="14" t="s">
        <v>118</v>
      </c>
      <c r="E336" s="14"/>
      <c r="F336" s="14" t="s">
        <v>78</v>
      </c>
      <c r="G336" s="11" t="s">
        <v>2420</v>
      </c>
      <c r="H336" s="14" t="s">
        <v>79</v>
      </c>
      <c r="I336" s="14" t="s">
        <v>604</v>
      </c>
      <c r="J336" s="14" t="s">
        <v>2445</v>
      </c>
      <c r="K336" s="11" t="s">
        <v>122</v>
      </c>
      <c r="L336" s="20">
        <v>50000</v>
      </c>
      <c r="M336" s="11">
        <v>50000</v>
      </c>
      <c r="N336" s="11"/>
      <c r="O336" s="11"/>
      <c r="P336" s="11"/>
      <c r="Q336" s="11"/>
      <c r="R336" s="11"/>
      <c r="S336" s="11" t="s">
        <v>83</v>
      </c>
      <c r="T336" s="11" t="s">
        <v>35</v>
      </c>
      <c r="U336" s="20">
        <v>10000</v>
      </c>
      <c r="V336" s="14" t="s">
        <v>2446</v>
      </c>
      <c r="W336" s="20">
        <v>20000</v>
      </c>
      <c r="X336" s="14" t="s">
        <v>2447</v>
      </c>
      <c r="Y336" s="29"/>
      <c r="Z336" s="29"/>
      <c r="AA336" s="14">
        <v>966</v>
      </c>
      <c r="AB336" s="14">
        <v>700</v>
      </c>
      <c r="AC336" s="14"/>
      <c r="AD336" s="14"/>
      <c r="AE336" s="14"/>
      <c r="AF336" s="14"/>
      <c r="AG336" s="47" t="s">
        <v>2448</v>
      </c>
      <c r="AH336" s="14" t="s">
        <v>761</v>
      </c>
      <c r="AI336" s="14" t="s">
        <v>2449</v>
      </c>
      <c r="AJ336" s="45" t="s">
        <v>79</v>
      </c>
      <c r="AK336" s="11" t="s">
        <v>89</v>
      </c>
      <c r="AL336" s="24" t="s">
        <v>609</v>
      </c>
      <c r="AM336" s="11" t="s">
        <v>57</v>
      </c>
      <c r="AN336" s="11"/>
      <c r="AO336" s="12" t="s">
        <v>2426</v>
      </c>
      <c r="AP336" s="14" t="s">
        <v>78</v>
      </c>
      <c r="AQ336" s="14" t="s">
        <v>78</v>
      </c>
      <c r="AR336" s="14"/>
      <c r="AS336" s="14"/>
      <c r="AT336" s="14">
        <f ca="1">IFERROR(VLOOKUP(B336,'[2]2017省级重点项目'!$B$3:$O$206,6,0),"")</f>
        <v>50000</v>
      </c>
      <c r="AU336" s="14">
        <f ca="1" t="shared" si="23"/>
        <v>0</v>
      </c>
      <c r="AV336" s="14">
        <f ca="1">IFERROR(VLOOKUP(B336,'[2]2017省级重点项目'!$B$3:$O$206,7,0),"")</f>
        <v>20000</v>
      </c>
      <c r="AW336" s="14">
        <f ca="1" t="shared" si="24"/>
        <v>0</v>
      </c>
      <c r="AX336" s="14" t="str">
        <f ca="1">IFERROR(VLOOKUP(B336,'[2]2017省级重点项目'!$B$3:$O$206,12,0),"")</f>
        <v>马尾区</v>
      </c>
      <c r="AY336" s="14" t="str">
        <f ca="1">IFERROR(VLOOKUP(B336,'[2]2017省级重点项目'!$B$3:$O$206,9,0),"")</f>
        <v>无</v>
      </c>
      <c r="AZ336" s="14" t="str">
        <f ca="1">IFERROR(VLOOKUP(B336,'[2]2017省级重点项目'!$B$3:$O$206,10,0),"")</f>
        <v>无</v>
      </c>
    </row>
    <row r="337" s="1" customFormat="1" ht="132" spans="1:52">
      <c r="A337" s="11">
        <f>IF(AJ337="","",COUNTA($AJ$7:AJ337))</f>
        <v>325</v>
      </c>
      <c r="B337" s="12" t="s">
        <v>2450</v>
      </c>
      <c r="C337" s="13" t="s">
        <v>117</v>
      </c>
      <c r="D337" s="13" t="s">
        <v>117</v>
      </c>
      <c r="E337" s="13" t="s">
        <v>78</v>
      </c>
      <c r="F337" s="13" t="s">
        <v>78</v>
      </c>
      <c r="G337" s="13" t="s">
        <v>2420</v>
      </c>
      <c r="H337" s="13" t="s">
        <v>97</v>
      </c>
      <c r="I337" s="13" t="s">
        <v>98</v>
      </c>
      <c r="J337" s="12" t="s">
        <v>2451</v>
      </c>
      <c r="K337" s="13">
        <v>2017</v>
      </c>
      <c r="L337" s="21">
        <v>30900</v>
      </c>
      <c r="M337" s="13">
        <v>27000</v>
      </c>
      <c r="N337" s="13">
        <v>0</v>
      </c>
      <c r="O337" s="13">
        <v>0</v>
      </c>
      <c r="P337" s="13">
        <v>0</v>
      </c>
      <c r="Q337" s="13">
        <v>0</v>
      </c>
      <c r="R337" s="13">
        <v>0</v>
      </c>
      <c r="S337" s="13">
        <v>0</v>
      </c>
      <c r="T337" s="13">
        <v>0</v>
      </c>
      <c r="U337" s="21">
        <v>0</v>
      </c>
      <c r="V337" s="12" t="s">
        <v>2452</v>
      </c>
      <c r="W337" s="21">
        <v>30900</v>
      </c>
      <c r="X337" s="12" t="s">
        <v>2453</v>
      </c>
      <c r="Y337" s="30"/>
      <c r="Z337" s="30" t="s">
        <v>103</v>
      </c>
      <c r="AA337" s="13"/>
      <c r="AB337" s="13"/>
      <c r="AC337" s="13"/>
      <c r="AD337" s="13"/>
      <c r="AE337" s="13"/>
      <c r="AF337" s="13"/>
      <c r="AG337" s="22" t="s">
        <v>2454</v>
      </c>
      <c r="AH337" s="13" t="s">
        <v>2455</v>
      </c>
      <c r="AI337" s="13" t="s">
        <v>2455</v>
      </c>
      <c r="AJ337" s="46" t="s">
        <v>97</v>
      </c>
      <c r="AK337" s="13" t="s">
        <v>108</v>
      </c>
      <c r="AL337" s="13" t="s">
        <v>2456</v>
      </c>
      <c r="AM337" s="13" t="s">
        <v>57</v>
      </c>
      <c r="AN337" s="13"/>
      <c r="AO337" s="13" t="s">
        <v>2426</v>
      </c>
      <c r="AP337" s="13"/>
      <c r="AQ337" s="13"/>
      <c r="AR337" s="13"/>
      <c r="AS337" s="13"/>
      <c r="AT337" s="14" t="str">
        <f ca="1">IFERROR(VLOOKUP(B337,'[2]2017省级重点项目'!$B$3:$O$206,6,0),"")</f>
        <v/>
      </c>
      <c r="AU337" s="14" t="str">
        <f ca="1" t="shared" si="23"/>
        <v/>
      </c>
      <c r="AV337" s="14" t="str">
        <f ca="1">IFERROR(VLOOKUP(B337,'[2]2017省级重点项目'!$B$3:$O$206,7,0),"")</f>
        <v/>
      </c>
      <c r="AW337" s="14" t="str">
        <f ca="1" t="shared" si="24"/>
        <v/>
      </c>
      <c r="AX337" s="14" t="str">
        <f ca="1">IFERROR(VLOOKUP(B337,'[2]2017省级重点项目'!$B$3:$O$206,12,0),"")</f>
        <v/>
      </c>
      <c r="AY337" s="14" t="str">
        <f ca="1">IFERROR(VLOOKUP(B337,'[2]2017省级重点项目'!$B$3:$O$206,9,0),"")</f>
        <v/>
      </c>
      <c r="AZ337" s="14" t="str">
        <f ca="1">IFERROR(VLOOKUP(B337,'[2]2017省级重点项目'!$B$3:$O$206,10,0),"")</f>
        <v/>
      </c>
    </row>
    <row r="338" s="1" customFormat="1" ht="72" spans="1:52">
      <c r="A338" s="11">
        <f>IF(AJ338="","",COUNTA($AJ$7:AJ338))</f>
        <v>326</v>
      </c>
      <c r="B338" s="12" t="s">
        <v>2457</v>
      </c>
      <c r="C338" s="13" t="s">
        <v>60</v>
      </c>
      <c r="D338" s="13" t="s">
        <v>60</v>
      </c>
      <c r="E338" s="13" t="s">
        <v>78</v>
      </c>
      <c r="F338" s="13" t="s">
        <v>78</v>
      </c>
      <c r="G338" s="13" t="s">
        <v>2420</v>
      </c>
      <c r="H338" s="13" t="s">
        <v>97</v>
      </c>
      <c r="I338" s="13" t="s">
        <v>809</v>
      </c>
      <c r="J338" s="12" t="s">
        <v>2458</v>
      </c>
      <c r="K338" s="13" t="s">
        <v>422</v>
      </c>
      <c r="L338" s="21">
        <v>80000</v>
      </c>
      <c r="M338" s="13"/>
      <c r="N338" s="13">
        <v>33000</v>
      </c>
      <c r="O338" s="13"/>
      <c r="P338" s="13"/>
      <c r="Q338" s="13"/>
      <c r="R338" s="13"/>
      <c r="S338" s="13" t="s">
        <v>66</v>
      </c>
      <c r="T338" s="13" t="s">
        <v>61</v>
      </c>
      <c r="U338" s="21">
        <v>47000</v>
      </c>
      <c r="V338" s="12" t="s">
        <v>2459</v>
      </c>
      <c r="W338" s="21">
        <v>33000</v>
      </c>
      <c r="X338" s="12" t="s">
        <v>768</v>
      </c>
      <c r="Y338" s="30"/>
      <c r="Z338" s="30">
        <v>8</v>
      </c>
      <c r="AA338" s="13">
        <v>364</v>
      </c>
      <c r="AB338" s="13"/>
      <c r="AC338" s="13"/>
      <c r="AD338" s="13"/>
      <c r="AE338" s="13"/>
      <c r="AF338" s="13"/>
      <c r="AG338" s="22" t="s">
        <v>2460</v>
      </c>
      <c r="AH338" s="13" t="s">
        <v>2461</v>
      </c>
      <c r="AI338" s="13" t="s">
        <v>2462</v>
      </c>
      <c r="AJ338" s="46" t="s">
        <v>97</v>
      </c>
      <c r="AK338" s="13" t="s">
        <v>108</v>
      </c>
      <c r="AL338" s="13" t="s">
        <v>2456</v>
      </c>
      <c r="AM338" s="13" t="s">
        <v>57</v>
      </c>
      <c r="AN338" s="13"/>
      <c r="AO338" s="13" t="s">
        <v>2426</v>
      </c>
      <c r="AP338" s="13" t="s">
        <v>78</v>
      </c>
      <c r="AQ338" s="13"/>
      <c r="AR338" s="13"/>
      <c r="AS338" s="13"/>
      <c r="AT338" s="14" t="str">
        <f ca="1">IFERROR(VLOOKUP(B338,'[2]2017省级重点项目'!$B$3:$O$206,6,0),"")</f>
        <v/>
      </c>
      <c r="AU338" s="14" t="str">
        <f ca="1" t="shared" si="23"/>
        <v/>
      </c>
      <c r="AV338" s="14" t="str">
        <f ca="1">IFERROR(VLOOKUP(B338,'[2]2017省级重点项目'!$B$3:$O$206,7,0),"")</f>
        <v/>
      </c>
      <c r="AW338" s="14" t="str">
        <f ca="1" t="shared" si="24"/>
        <v/>
      </c>
      <c r="AX338" s="14" t="str">
        <f ca="1">IFERROR(VLOOKUP(B338,'[2]2017省级重点项目'!$B$3:$O$206,12,0),"")</f>
        <v/>
      </c>
      <c r="AY338" s="14" t="str">
        <f ca="1">IFERROR(VLOOKUP(B338,'[2]2017省级重点项目'!$B$3:$O$206,9,0),"")</f>
        <v/>
      </c>
      <c r="AZ338" s="14" t="str">
        <f ca="1">IFERROR(VLOOKUP(B338,'[2]2017省级重点项目'!$B$3:$O$206,10,0),"")</f>
        <v/>
      </c>
    </row>
    <row r="339" s="1" customFormat="1" ht="77" customHeight="1" spans="1:52">
      <c r="A339" s="11">
        <f>IF(AJ339="","",COUNTA($AJ$7:AJ339))</f>
        <v>327</v>
      </c>
      <c r="B339" s="12" t="s">
        <v>2463</v>
      </c>
      <c r="C339" s="13" t="s">
        <v>117</v>
      </c>
      <c r="D339" s="13" t="s">
        <v>117</v>
      </c>
      <c r="E339" s="13" t="s">
        <v>78</v>
      </c>
      <c r="F339" s="13" t="s">
        <v>78</v>
      </c>
      <c r="G339" s="13" t="s">
        <v>2420</v>
      </c>
      <c r="H339" s="13" t="s">
        <v>97</v>
      </c>
      <c r="I339" s="13" t="s">
        <v>809</v>
      </c>
      <c r="J339" s="12" t="s">
        <v>2464</v>
      </c>
      <c r="K339" s="13" t="s">
        <v>122</v>
      </c>
      <c r="L339" s="21">
        <v>22940</v>
      </c>
      <c r="M339" s="13"/>
      <c r="N339" s="13"/>
      <c r="O339" s="13"/>
      <c r="P339" s="13"/>
      <c r="Q339" s="13"/>
      <c r="R339" s="13"/>
      <c r="S339" s="13"/>
      <c r="T339" s="13"/>
      <c r="U339" s="21">
        <v>3000</v>
      </c>
      <c r="V339" s="12" t="s">
        <v>2465</v>
      </c>
      <c r="W339" s="21">
        <v>10000</v>
      </c>
      <c r="X339" s="12" t="s">
        <v>2466</v>
      </c>
      <c r="Y339" s="30"/>
      <c r="Z339" s="30"/>
      <c r="AA339" s="13"/>
      <c r="AB339" s="13"/>
      <c r="AC339" s="13"/>
      <c r="AD339" s="13"/>
      <c r="AE339" s="13"/>
      <c r="AF339" s="13"/>
      <c r="AG339" s="22" t="s">
        <v>838</v>
      </c>
      <c r="AH339" s="13" t="s">
        <v>839</v>
      </c>
      <c r="AI339" s="13"/>
      <c r="AJ339" s="46" t="s">
        <v>97</v>
      </c>
      <c r="AK339" s="13" t="s">
        <v>108</v>
      </c>
      <c r="AL339" s="13" t="s">
        <v>2456</v>
      </c>
      <c r="AM339" s="13" t="s">
        <v>57</v>
      </c>
      <c r="AN339" s="13"/>
      <c r="AO339" s="13" t="s">
        <v>2426</v>
      </c>
      <c r="AP339" s="13"/>
      <c r="AQ339" s="13"/>
      <c r="AR339" s="13"/>
      <c r="AS339" s="13"/>
      <c r="AT339" s="14" t="str">
        <f ca="1">IFERROR(VLOOKUP(B339,'[2]2017省级重点项目'!$B$3:$O$206,6,0),"")</f>
        <v/>
      </c>
      <c r="AU339" s="14" t="str">
        <f ca="1" t="shared" si="23"/>
        <v/>
      </c>
      <c r="AV339" s="14" t="str">
        <f ca="1">IFERROR(VLOOKUP(B339,'[2]2017省级重点项目'!$B$3:$O$206,7,0),"")</f>
        <v/>
      </c>
      <c r="AW339" s="14" t="str">
        <f ca="1" t="shared" si="24"/>
        <v/>
      </c>
      <c r="AX339" s="14" t="str">
        <f ca="1">IFERROR(VLOOKUP(B339,'[2]2017省级重点项目'!$B$3:$O$206,12,0),"")</f>
        <v/>
      </c>
      <c r="AY339" s="14" t="str">
        <f ca="1">IFERROR(VLOOKUP(B339,'[2]2017省级重点项目'!$B$3:$O$206,9,0),"")</f>
        <v/>
      </c>
      <c r="AZ339" s="14" t="str">
        <f ca="1">IFERROR(VLOOKUP(B339,'[2]2017省级重点项目'!$B$3:$O$206,10,0),"")</f>
        <v/>
      </c>
    </row>
    <row r="340" s="1" customFormat="1" ht="63" customHeight="1" spans="1:52">
      <c r="A340" s="11">
        <f>IF(AJ340="","",COUNTA($AJ$7:AJ340))</f>
        <v>328</v>
      </c>
      <c r="B340" s="14" t="s">
        <v>2467</v>
      </c>
      <c r="C340" s="14" t="s">
        <v>60</v>
      </c>
      <c r="D340" s="14" t="s">
        <v>57</v>
      </c>
      <c r="E340" s="14" t="s">
        <v>78</v>
      </c>
      <c r="F340" s="14" t="s">
        <v>78</v>
      </c>
      <c r="G340" s="11" t="s">
        <v>2420</v>
      </c>
      <c r="H340" s="14" t="s">
        <v>119</v>
      </c>
      <c r="I340" s="14" t="s">
        <v>2468</v>
      </c>
      <c r="J340" s="14" t="s">
        <v>2469</v>
      </c>
      <c r="K340" s="11" t="s">
        <v>82</v>
      </c>
      <c r="L340" s="20">
        <v>24000</v>
      </c>
      <c r="M340" s="11">
        <v>24000</v>
      </c>
      <c r="N340" s="11">
        <v>0</v>
      </c>
      <c r="O340" s="11">
        <v>0</v>
      </c>
      <c r="P340" s="11">
        <v>0</v>
      </c>
      <c r="Q340" s="11">
        <v>0</v>
      </c>
      <c r="R340" s="11">
        <v>0</v>
      </c>
      <c r="S340" s="11" t="s">
        <v>352</v>
      </c>
      <c r="T340" s="11" t="s">
        <v>123</v>
      </c>
      <c r="U340" s="20">
        <v>1000</v>
      </c>
      <c r="V340" s="14" t="s">
        <v>2470</v>
      </c>
      <c r="W340" s="20">
        <v>18000</v>
      </c>
      <c r="X340" s="14" t="s">
        <v>125</v>
      </c>
      <c r="Y340" s="29"/>
      <c r="Z340" s="29"/>
      <c r="AA340" s="14">
        <v>11.7</v>
      </c>
      <c r="AB340" s="14">
        <v>11.7</v>
      </c>
      <c r="AC340" s="14"/>
      <c r="AD340" s="14"/>
      <c r="AE340" s="14"/>
      <c r="AF340" s="14"/>
      <c r="AG340" s="47" t="s">
        <v>2471</v>
      </c>
      <c r="AH340" s="14" t="s">
        <v>2472</v>
      </c>
      <c r="AI340" s="14" t="s">
        <v>2472</v>
      </c>
      <c r="AJ340" s="45" t="s">
        <v>119</v>
      </c>
      <c r="AK340" s="11" t="s">
        <v>128</v>
      </c>
      <c r="AL340" s="24" t="s">
        <v>2456</v>
      </c>
      <c r="AM340" s="11" t="s">
        <v>57</v>
      </c>
      <c r="AN340" s="2"/>
      <c r="AO340" s="7" t="s">
        <v>2426</v>
      </c>
      <c r="AP340" s="1" t="s">
        <v>78</v>
      </c>
      <c r="AQ340" s="1" t="s">
        <v>78</v>
      </c>
      <c r="AR340" s="1"/>
      <c r="AS340" s="1"/>
      <c r="AT340" s="14">
        <f ca="1">IFERROR(VLOOKUP(B340,'[2]2017省级重点项目'!$B$3:$O$206,6,0),"")</f>
        <v>24000</v>
      </c>
      <c r="AU340" s="14">
        <f ca="1" t="shared" si="23"/>
        <v>0</v>
      </c>
      <c r="AV340" s="14">
        <f ca="1">IFERROR(VLOOKUP(B340,'[2]2017省级重点项目'!$B$3:$O$206,7,0),"")</f>
        <v>15000</v>
      </c>
      <c r="AW340" s="14">
        <f ca="1" t="shared" si="24"/>
        <v>3000</v>
      </c>
      <c r="AX340" s="14" t="str">
        <f ca="1">IFERROR(VLOOKUP(B340,'[2]2017省级重点项目'!$B$3:$O$206,12,0),"")</f>
        <v>长乐市</v>
      </c>
      <c r="AY340" s="14">
        <f ca="1">IFERROR(VLOOKUP(B340,'[2]2017省级重点项目'!$B$3:$O$206,9,0),"")</f>
        <v>1</v>
      </c>
      <c r="AZ340" s="14" t="str">
        <f ca="1">IFERROR(VLOOKUP(B340,'[2]2017省级重点项目'!$B$3:$O$206,10,0),"")</f>
        <v>无</v>
      </c>
    </row>
    <row r="341" s="1" customFormat="1" ht="69" customHeight="1" spans="1:52">
      <c r="A341" s="11">
        <f>IF(AJ341="","",COUNTA($AJ$7:AJ341))</f>
        <v>329</v>
      </c>
      <c r="B341" s="12" t="s">
        <v>2473</v>
      </c>
      <c r="C341" s="12" t="s">
        <v>78</v>
      </c>
      <c r="D341" s="12" t="s">
        <v>78</v>
      </c>
      <c r="E341" s="12" t="s">
        <v>78</v>
      </c>
      <c r="F341" s="12" t="s">
        <v>61</v>
      </c>
      <c r="G341" s="13" t="s">
        <v>2420</v>
      </c>
      <c r="H341" s="12" t="s">
        <v>130</v>
      </c>
      <c r="I341" s="12" t="s">
        <v>885</v>
      </c>
      <c r="J341" s="12" t="s">
        <v>2474</v>
      </c>
      <c r="K341" s="13" t="s">
        <v>122</v>
      </c>
      <c r="L341" s="21">
        <v>25000</v>
      </c>
      <c r="M341" s="13">
        <v>0</v>
      </c>
      <c r="N341" s="13">
        <v>25000</v>
      </c>
      <c r="O341" s="13">
        <v>0</v>
      </c>
      <c r="P341" s="13">
        <v>0</v>
      </c>
      <c r="Q341" s="13">
        <v>0</v>
      </c>
      <c r="R341" s="13">
        <v>0</v>
      </c>
      <c r="S341" s="13" t="s">
        <v>66</v>
      </c>
      <c r="T341" s="13" t="s">
        <v>123</v>
      </c>
      <c r="U341" s="21">
        <v>8200</v>
      </c>
      <c r="V341" s="12" t="s">
        <v>2475</v>
      </c>
      <c r="W341" s="21">
        <v>12000</v>
      </c>
      <c r="X341" s="12" t="s">
        <v>2476</v>
      </c>
      <c r="Y341" s="30"/>
      <c r="Z341" s="30"/>
      <c r="AA341" s="12">
        <v>234</v>
      </c>
      <c r="AB341" s="12">
        <v>0</v>
      </c>
      <c r="AC341" s="12">
        <v>0</v>
      </c>
      <c r="AD341" s="12">
        <v>0</v>
      </c>
      <c r="AE341" s="12">
        <v>0</v>
      </c>
      <c r="AF341" s="12">
        <v>0</v>
      </c>
      <c r="AG341" s="22" t="s">
        <v>2477</v>
      </c>
      <c r="AH341" s="12" t="s">
        <v>2478</v>
      </c>
      <c r="AI341" s="12" t="s">
        <v>2479</v>
      </c>
      <c r="AJ341" s="46" t="s">
        <v>130</v>
      </c>
      <c r="AK341" s="13" t="s">
        <v>139</v>
      </c>
      <c r="AL341" s="24" t="s">
        <v>158</v>
      </c>
      <c r="AM341" s="13" t="s">
        <v>57</v>
      </c>
      <c r="AN341" s="13"/>
      <c r="AO341" s="12" t="s">
        <v>2426</v>
      </c>
      <c r="AP341" s="12" t="s">
        <v>78</v>
      </c>
      <c r="AQ341" s="12"/>
      <c r="AR341" s="12"/>
      <c r="AS341" s="12"/>
      <c r="AT341" s="14" t="str">
        <f ca="1">IFERROR(VLOOKUP(B341,'[2]2017省级重点项目'!$B$3:$O$206,6,0),"")</f>
        <v/>
      </c>
      <c r="AU341" s="14" t="str">
        <f ca="1" t="shared" si="23"/>
        <v/>
      </c>
      <c r="AV341" s="14" t="str">
        <f ca="1">IFERROR(VLOOKUP(B341,'[2]2017省级重点项目'!$B$3:$O$206,7,0),"")</f>
        <v/>
      </c>
      <c r="AW341" s="14" t="str">
        <f ca="1" t="shared" si="24"/>
        <v/>
      </c>
      <c r="AX341" s="14" t="str">
        <f ca="1">IFERROR(VLOOKUP(B341,'[2]2017省级重点项目'!$B$3:$O$206,12,0),"")</f>
        <v/>
      </c>
      <c r="AY341" s="14" t="str">
        <f ca="1">IFERROR(VLOOKUP(B341,'[2]2017省级重点项目'!$B$3:$O$206,9,0),"")</f>
        <v/>
      </c>
      <c r="AZ341" s="14" t="str">
        <f ca="1">IFERROR(VLOOKUP(B341,'[2]2017省级重点项目'!$B$3:$O$206,10,0),"")</f>
        <v/>
      </c>
    </row>
    <row r="342" s="1" customFormat="1" ht="79" customHeight="1" spans="1:52">
      <c r="A342" s="11">
        <f>IF(AJ342="","",COUNTA($AJ$7:AJ342))</f>
        <v>330</v>
      </c>
      <c r="B342" s="12" t="s">
        <v>2480</v>
      </c>
      <c r="C342" s="12" t="s">
        <v>78</v>
      </c>
      <c r="D342" s="12" t="s">
        <v>78</v>
      </c>
      <c r="E342" s="12" t="s">
        <v>78</v>
      </c>
      <c r="F342" s="12" t="s">
        <v>61</v>
      </c>
      <c r="G342" s="13" t="s">
        <v>2420</v>
      </c>
      <c r="H342" s="12" t="s">
        <v>130</v>
      </c>
      <c r="I342" s="12" t="s">
        <v>2227</v>
      </c>
      <c r="J342" s="12" t="s">
        <v>2481</v>
      </c>
      <c r="K342" s="13" t="s">
        <v>422</v>
      </c>
      <c r="L342" s="21">
        <v>16000</v>
      </c>
      <c r="M342" s="13">
        <v>16000</v>
      </c>
      <c r="N342" s="13">
        <v>0</v>
      </c>
      <c r="O342" s="13">
        <v>0</v>
      </c>
      <c r="P342" s="13">
        <v>0</v>
      </c>
      <c r="Q342" s="13">
        <v>0</v>
      </c>
      <c r="R342" s="13">
        <v>0</v>
      </c>
      <c r="S342" s="13" t="s">
        <v>352</v>
      </c>
      <c r="T342" s="13" t="s">
        <v>123</v>
      </c>
      <c r="U342" s="21">
        <v>11500</v>
      </c>
      <c r="V342" s="12" t="s">
        <v>2482</v>
      </c>
      <c r="W342" s="21">
        <v>4500</v>
      </c>
      <c r="X342" s="12" t="s">
        <v>2483</v>
      </c>
      <c r="Y342" s="30"/>
      <c r="Z342" s="30">
        <v>9</v>
      </c>
      <c r="AA342" s="12">
        <v>56.45</v>
      </c>
      <c r="AB342" s="12">
        <v>0</v>
      </c>
      <c r="AC342" s="12">
        <v>0</v>
      </c>
      <c r="AD342" s="12">
        <v>0</v>
      </c>
      <c r="AE342" s="12">
        <v>0</v>
      </c>
      <c r="AF342" s="12">
        <v>0</v>
      </c>
      <c r="AG342" s="22" t="s">
        <v>2484</v>
      </c>
      <c r="AH342" s="12" t="s">
        <v>2485</v>
      </c>
      <c r="AI342" s="12" t="s">
        <v>2486</v>
      </c>
      <c r="AJ342" s="46" t="s">
        <v>130</v>
      </c>
      <c r="AK342" s="13" t="s">
        <v>139</v>
      </c>
      <c r="AL342" s="24" t="s">
        <v>158</v>
      </c>
      <c r="AM342" s="13" t="s">
        <v>57</v>
      </c>
      <c r="AN342" s="13"/>
      <c r="AO342" s="12" t="s">
        <v>2426</v>
      </c>
      <c r="AP342" s="12"/>
      <c r="AQ342" s="12"/>
      <c r="AR342" s="12"/>
      <c r="AS342" s="12"/>
      <c r="AT342" s="14" t="str">
        <f ca="1">IFERROR(VLOOKUP(B342,'[2]2017省级重点项目'!$B$3:$O$206,6,0),"")</f>
        <v/>
      </c>
      <c r="AU342" s="14" t="str">
        <f ca="1" t="shared" si="23"/>
        <v/>
      </c>
      <c r="AV342" s="14" t="str">
        <f ca="1">IFERROR(VLOOKUP(B342,'[2]2017省级重点项目'!$B$3:$O$206,7,0),"")</f>
        <v/>
      </c>
      <c r="AW342" s="14" t="str">
        <f ca="1" t="shared" si="24"/>
        <v/>
      </c>
      <c r="AX342" s="14" t="str">
        <f ca="1">IFERROR(VLOOKUP(B342,'[2]2017省级重点项目'!$B$3:$O$206,12,0),"")</f>
        <v/>
      </c>
      <c r="AY342" s="14" t="str">
        <f ca="1">IFERROR(VLOOKUP(B342,'[2]2017省级重点项目'!$B$3:$O$206,9,0),"")</f>
        <v/>
      </c>
      <c r="AZ342" s="14" t="str">
        <f ca="1">IFERROR(VLOOKUP(B342,'[2]2017省级重点项目'!$B$3:$O$206,10,0),"")</f>
        <v/>
      </c>
    </row>
    <row r="343" s="1" customFormat="1" ht="59" customHeight="1" spans="1:52">
      <c r="A343" s="11">
        <f>IF(AJ343="","",COUNTA($AJ$7:AJ343))</f>
        <v>331</v>
      </c>
      <c r="B343" s="12" t="s">
        <v>2487</v>
      </c>
      <c r="C343" s="12" t="s">
        <v>60</v>
      </c>
      <c r="D343" s="12" t="s">
        <v>57</v>
      </c>
      <c r="E343" s="12" t="s">
        <v>78</v>
      </c>
      <c r="F343" s="12" t="s">
        <v>61</v>
      </c>
      <c r="G343" s="11" t="s">
        <v>2420</v>
      </c>
      <c r="H343" s="12" t="s">
        <v>906</v>
      </c>
      <c r="I343" s="12" t="s">
        <v>2488</v>
      </c>
      <c r="J343" s="12" t="s">
        <v>2489</v>
      </c>
      <c r="K343" s="13" t="s">
        <v>182</v>
      </c>
      <c r="L343" s="21">
        <v>28200</v>
      </c>
      <c r="M343" s="13">
        <v>28200</v>
      </c>
      <c r="N343" s="13"/>
      <c r="O343" s="13"/>
      <c r="P343" s="13"/>
      <c r="Q343" s="13"/>
      <c r="R343" s="13"/>
      <c r="S343" s="13" t="s">
        <v>897</v>
      </c>
      <c r="T343" s="13" t="s">
        <v>35</v>
      </c>
      <c r="U343" s="21">
        <v>25956</v>
      </c>
      <c r="V343" s="12" t="s">
        <v>2490</v>
      </c>
      <c r="W343" s="21">
        <v>2244</v>
      </c>
      <c r="X343" s="12" t="s">
        <v>2491</v>
      </c>
      <c r="Y343" s="30"/>
      <c r="Z343" s="30">
        <v>9</v>
      </c>
      <c r="AA343" s="14" t="s">
        <v>2492</v>
      </c>
      <c r="AB343" s="87"/>
      <c r="AC343" s="12"/>
      <c r="AD343" s="12"/>
      <c r="AE343" s="12"/>
      <c r="AF343" s="12"/>
      <c r="AG343" s="22" t="s">
        <v>2493</v>
      </c>
      <c r="AH343" s="12" t="s">
        <v>2494</v>
      </c>
      <c r="AI343" s="12" t="s">
        <v>2495</v>
      </c>
      <c r="AJ343" s="49" t="s">
        <v>168</v>
      </c>
      <c r="AK343" s="24" t="s">
        <v>177</v>
      </c>
      <c r="AL343" s="50" t="s">
        <v>178</v>
      </c>
      <c r="AM343" s="24" t="s">
        <v>57</v>
      </c>
      <c r="AN343" s="24"/>
      <c r="AO343" s="12" t="s">
        <v>2426</v>
      </c>
      <c r="AP343" s="14" t="s">
        <v>78</v>
      </c>
      <c r="AQ343" s="14"/>
      <c r="AR343" s="14"/>
      <c r="AS343" s="14"/>
      <c r="AT343" s="14" t="str">
        <f ca="1">IFERROR(VLOOKUP(B343,'[2]2017省级重点项目'!$B$3:$O$206,6,0),"")</f>
        <v/>
      </c>
      <c r="AU343" s="14" t="str">
        <f ca="1" t="shared" si="23"/>
        <v/>
      </c>
      <c r="AV343" s="14" t="str">
        <f ca="1">IFERROR(VLOOKUP(B343,'[2]2017省级重点项目'!$B$3:$O$206,7,0),"")</f>
        <v/>
      </c>
      <c r="AW343" s="14" t="str">
        <f ca="1" t="shared" si="24"/>
        <v/>
      </c>
      <c r="AX343" s="14" t="str">
        <f ca="1">IFERROR(VLOOKUP(B343,'[2]2017省级重点项目'!$B$3:$O$206,12,0),"")</f>
        <v/>
      </c>
      <c r="AY343" s="14" t="str">
        <f ca="1">IFERROR(VLOOKUP(B343,'[2]2017省级重点项目'!$B$3:$O$206,9,0),"")</f>
        <v/>
      </c>
      <c r="AZ343" s="14" t="str">
        <f ca="1">IFERROR(VLOOKUP(B343,'[2]2017省级重点项目'!$B$3:$O$206,10,0),"")</f>
        <v/>
      </c>
    </row>
    <row r="344" s="1" customFormat="1" ht="72" spans="1:52">
      <c r="A344" s="11">
        <f>IF(AJ344="","",COUNTA($AJ$7:AJ344))</f>
        <v>332</v>
      </c>
      <c r="B344" s="15" t="s">
        <v>2496</v>
      </c>
      <c r="C344" s="16" t="s">
        <v>61</v>
      </c>
      <c r="D344" s="15" t="s">
        <v>61</v>
      </c>
      <c r="E344" s="15" t="s">
        <v>78</v>
      </c>
      <c r="F344" s="15" t="s">
        <v>61</v>
      </c>
      <c r="G344" s="11" t="s">
        <v>2420</v>
      </c>
      <c r="H344" s="15" t="s">
        <v>906</v>
      </c>
      <c r="I344" s="15" t="s">
        <v>2488</v>
      </c>
      <c r="J344" s="15" t="s">
        <v>2497</v>
      </c>
      <c r="K344" s="17" t="s">
        <v>82</v>
      </c>
      <c r="L344" s="21">
        <v>87400</v>
      </c>
      <c r="M344" s="17">
        <v>87400</v>
      </c>
      <c r="N344" s="17"/>
      <c r="O344" s="17"/>
      <c r="P344" s="17"/>
      <c r="Q344" s="17"/>
      <c r="R344" s="17"/>
      <c r="S344" s="17" t="s">
        <v>897</v>
      </c>
      <c r="T344" s="17" t="s">
        <v>35</v>
      </c>
      <c r="U344" s="21">
        <v>6000</v>
      </c>
      <c r="V344" s="15" t="s">
        <v>2498</v>
      </c>
      <c r="W344" s="21">
        <v>10000</v>
      </c>
      <c r="X344" s="86" t="s">
        <v>2499</v>
      </c>
      <c r="Y344" s="30"/>
      <c r="Z344" s="30">
        <v>9</v>
      </c>
      <c r="AA344" s="15" t="s">
        <v>2500</v>
      </c>
      <c r="AB344" s="15"/>
      <c r="AC344" s="15"/>
      <c r="AD344" s="15"/>
      <c r="AE344" s="15"/>
      <c r="AF344" s="15"/>
      <c r="AG344" s="48" t="s">
        <v>2501</v>
      </c>
      <c r="AH344" s="15" t="s">
        <v>2502</v>
      </c>
      <c r="AI344" s="15" t="s">
        <v>2503</v>
      </c>
      <c r="AJ344" s="49" t="s">
        <v>168</v>
      </c>
      <c r="AK344" s="24" t="s">
        <v>177</v>
      </c>
      <c r="AL344" s="24" t="s">
        <v>195</v>
      </c>
      <c r="AM344" s="24" t="s">
        <v>57</v>
      </c>
      <c r="AN344" s="24"/>
      <c r="AO344" s="12" t="s">
        <v>2426</v>
      </c>
      <c r="AP344" s="14"/>
      <c r="AQ344" s="14"/>
      <c r="AR344" s="14"/>
      <c r="AS344" s="14"/>
      <c r="AT344" s="14" t="str">
        <f ca="1">IFERROR(VLOOKUP(B344,'[2]2017省级重点项目'!$B$3:$O$206,6,0),"")</f>
        <v/>
      </c>
      <c r="AU344" s="14" t="str">
        <f ca="1" t="shared" si="23"/>
        <v/>
      </c>
      <c r="AV344" s="14" t="str">
        <f ca="1">IFERROR(VLOOKUP(B344,'[2]2017省级重点项目'!$B$3:$O$206,7,0),"")</f>
        <v/>
      </c>
      <c r="AW344" s="14" t="str">
        <f ca="1" t="shared" si="24"/>
        <v/>
      </c>
      <c r="AX344" s="14" t="str">
        <f ca="1">IFERROR(VLOOKUP(B344,'[2]2017省级重点项目'!$B$3:$O$206,12,0),"")</f>
        <v/>
      </c>
      <c r="AY344" s="14" t="str">
        <f ca="1">IFERROR(VLOOKUP(B344,'[2]2017省级重点项目'!$B$3:$O$206,9,0),"")</f>
        <v/>
      </c>
      <c r="AZ344" s="14" t="str">
        <f ca="1">IFERROR(VLOOKUP(B344,'[2]2017省级重点项目'!$B$3:$O$206,10,0),"")</f>
        <v/>
      </c>
    </row>
    <row r="345" s="1" customFormat="1" ht="72" spans="1:52">
      <c r="A345" s="11">
        <f>IF(AJ345="","",COUNTA($AJ$7:AJ345))</f>
        <v>333</v>
      </c>
      <c r="B345" s="12" t="s">
        <v>2504</v>
      </c>
      <c r="C345" s="12" t="s">
        <v>60</v>
      </c>
      <c r="D345" s="12" t="s">
        <v>57</v>
      </c>
      <c r="E345" s="12" t="s">
        <v>78</v>
      </c>
      <c r="F345" s="12" t="s">
        <v>78</v>
      </c>
      <c r="G345" s="13" t="s">
        <v>2420</v>
      </c>
      <c r="H345" s="12" t="s">
        <v>943</v>
      </c>
      <c r="I345" s="12" t="s">
        <v>2505</v>
      </c>
      <c r="J345" s="12" t="s">
        <v>2506</v>
      </c>
      <c r="K345" s="13" t="s">
        <v>257</v>
      </c>
      <c r="L345" s="21">
        <v>58000</v>
      </c>
      <c r="M345" s="13"/>
      <c r="N345" s="13" t="s">
        <v>2507</v>
      </c>
      <c r="O345" s="13"/>
      <c r="P345" s="13"/>
      <c r="Q345" s="13"/>
      <c r="R345" s="13"/>
      <c r="S345" s="13" t="s">
        <v>66</v>
      </c>
      <c r="T345" s="13" t="s">
        <v>35</v>
      </c>
      <c r="U345" s="21">
        <v>8000</v>
      </c>
      <c r="V345" s="12" t="s">
        <v>2508</v>
      </c>
      <c r="W345" s="21">
        <v>7000</v>
      </c>
      <c r="X345" s="12" t="s">
        <v>2509</v>
      </c>
      <c r="Y345" s="30"/>
      <c r="Z345" s="30"/>
      <c r="AA345" s="12">
        <v>75</v>
      </c>
      <c r="AB345" s="12"/>
      <c r="AC345" s="12"/>
      <c r="AD345" s="12"/>
      <c r="AE345" s="12"/>
      <c r="AF345" s="12"/>
      <c r="AG345" s="22" t="s">
        <v>2510</v>
      </c>
      <c r="AH345" s="12" t="s">
        <v>2511</v>
      </c>
      <c r="AI345" s="12" t="s">
        <v>2511</v>
      </c>
      <c r="AJ345" s="46" t="s">
        <v>229</v>
      </c>
      <c r="AK345" s="13" t="s">
        <v>238</v>
      </c>
      <c r="AL345" s="50" t="s">
        <v>455</v>
      </c>
      <c r="AM345" s="13" t="s">
        <v>57</v>
      </c>
      <c r="AN345" s="13"/>
      <c r="AO345" s="12" t="s">
        <v>2426</v>
      </c>
      <c r="AP345" s="12"/>
      <c r="AQ345" s="12"/>
      <c r="AR345" s="12"/>
      <c r="AS345" s="12"/>
      <c r="AT345" s="14" t="str">
        <f ca="1">IFERROR(VLOOKUP(B345,'[2]2017省级重点项目'!$B$3:$O$206,6,0),"")</f>
        <v/>
      </c>
      <c r="AU345" s="14" t="str">
        <f ca="1" t="shared" si="23"/>
        <v/>
      </c>
      <c r="AV345" s="14" t="str">
        <f ca="1">IFERROR(VLOOKUP(B345,'[2]2017省级重点项目'!$B$3:$O$206,7,0),"")</f>
        <v/>
      </c>
      <c r="AW345" s="14" t="str">
        <f ca="1" t="shared" si="24"/>
        <v/>
      </c>
      <c r="AX345" s="14" t="str">
        <f ca="1">IFERROR(VLOOKUP(B345,'[2]2017省级重点项目'!$B$3:$O$206,12,0),"")</f>
        <v/>
      </c>
      <c r="AY345" s="14" t="str">
        <f ca="1">IFERROR(VLOOKUP(B345,'[2]2017省级重点项目'!$B$3:$O$206,9,0),"")</f>
        <v/>
      </c>
      <c r="AZ345" s="14" t="str">
        <f ca="1">IFERROR(VLOOKUP(B345,'[2]2017省级重点项目'!$B$3:$O$206,10,0),"")</f>
        <v/>
      </c>
    </row>
    <row r="346" s="1" customFormat="1" ht="72" spans="1:53">
      <c r="A346" s="11">
        <f>IF(AJ346="","",COUNTA($AJ$7:AJ346))</f>
        <v>334</v>
      </c>
      <c r="B346" s="15" t="s">
        <v>2512</v>
      </c>
      <c r="C346" s="17" t="s">
        <v>60</v>
      </c>
      <c r="D346" s="17" t="s">
        <v>78</v>
      </c>
      <c r="E346" s="17"/>
      <c r="F346" s="17" t="s">
        <v>61</v>
      </c>
      <c r="G346" s="17" t="s">
        <v>2420</v>
      </c>
      <c r="H346" s="17" t="s">
        <v>264</v>
      </c>
      <c r="I346" s="17" t="s">
        <v>464</v>
      </c>
      <c r="J346" s="15" t="s">
        <v>2513</v>
      </c>
      <c r="K346" s="17" t="s">
        <v>220</v>
      </c>
      <c r="L346" s="21">
        <v>92790</v>
      </c>
      <c r="M346" s="17"/>
      <c r="N346" s="17"/>
      <c r="O346" s="17"/>
      <c r="P346" s="17"/>
      <c r="Q346" s="17"/>
      <c r="R346" s="17">
        <v>92790</v>
      </c>
      <c r="S346" s="17" t="s">
        <v>35</v>
      </c>
      <c r="T346" s="17" t="s">
        <v>35</v>
      </c>
      <c r="U346" s="21">
        <v>32217</v>
      </c>
      <c r="V346" s="15" t="s">
        <v>2514</v>
      </c>
      <c r="W346" s="21">
        <v>13000</v>
      </c>
      <c r="X346" s="15" t="s">
        <v>2515</v>
      </c>
      <c r="Y346" s="30"/>
      <c r="Z346" s="30"/>
      <c r="AA346" s="17">
        <v>807</v>
      </c>
      <c r="AB346" s="17">
        <v>807</v>
      </c>
      <c r="AC346" s="17"/>
      <c r="AD346" s="17"/>
      <c r="AE346" s="17" t="s">
        <v>269</v>
      </c>
      <c r="AF346" s="17" t="s">
        <v>269</v>
      </c>
      <c r="AG346" s="48" t="s">
        <v>468</v>
      </c>
      <c r="AH346" s="17"/>
      <c r="AI346" s="17" t="s">
        <v>469</v>
      </c>
      <c r="AJ346" s="52" t="s">
        <v>264</v>
      </c>
      <c r="AK346" s="17" t="s">
        <v>272</v>
      </c>
      <c r="AL346" s="88" t="s">
        <v>2379</v>
      </c>
      <c r="AM346" s="17" t="s">
        <v>57</v>
      </c>
      <c r="AN346" s="17"/>
      <c r="AO346" s="54" t="s">
        <v>2426</v>
      </c>
      <c r="AP346" s="54"/>
      <c r="AQ346" s="54" t="s">
        <v>78</v>
      </c>
      <c r="AR346" s="54"/>
      <c r="AS346" s="54"/>
      <c r="AT346" s="12">
        <v>92790</v>
      </c>
      <c r="AU346" s="12">
        <v>0</v>
      </c>
      <c r="AV346" s="12">
        <v>13000</v>
      </c>
      <c r="AW346" s="12">
        <v>0</v>
      </c>
      <c r="AX346" s="12" t="s">
        <v>264</v>
      </c>
      <c r="AY346" s="12" t="s">
        <v>269</v>
      </c>
      <c r="AZ346" s="12" t="s">
        <v>269</v>
      </c>
      <c r="BA346" s="55"/>
    </row>
    <row r="347" s="1" customFormat="1" ht="96" spans="1:53">
      <c r="A347" s="11">
        <f>IF(AJ347="","",COUNTA($AJ$7:AJ347))</f>
        <v>335</v>
      </c>
      <c r="B347" s="15" t="s">
        <v>2516</v>
      </c>
      <c r="C347" s="17" t="s">
        <v>60</v>
      </c>
      <c r="D347" s="17" t="s">
        <v>78</v>
      </c>
      <c r="E347" s="17"/>
      <c r="F347" s="17" t="s">
        <v>61</v>
      </c>
      <c r="G347" s="17" t="s">
        <v>2420</v>
      </c>
      <c r="H347" s="17" t="s">
        <v>264</v>
      </c>
      <c r="I347" s="17" t="s">
        <v>265</v>
      </c>
      <c r="J347" s="15" t="s">
        <v>2517</v>
      </c>
      <c r="K347" s="17" t="s">
        <v>220</v>
      </c>
      <c r="L347" s="21">
        <v>110300</v>
      </c>
      <c r="M347" s="17"/>
      <c r="N347" s="17">
        <v>110300</v>
      </c>
      <c r="O347" s="17"/>
      <c r="P347" s="17"/>
      <c r="Q347" s="17"/>
      <c r="R347" s="17"/>
      <c r="S347" s="17" t="s">
        <v>937</v>
      </c>
      <c r="T347" s="17" t="s">
        <v>35</v>
      </c>
      <c r="U347" s="21">
        <v>51698</v>
      </c>
      <c r="V347" s="15" t="s">
        <v>2518</v>
      </c>
      <c r="W347" s="21">
        <v>20000</v>
      </c>
      <c r="X347" s="15" t="s">
        <v>2519</v>
      </c>
      <c r="Y347" s="30"/>
      <c r="Z347" s="30">
        <v>6</v>
      </c>
      <c r="AA347" s="17">
        <v>739</v>
      </c>
      <c r="AB347" s="17">
        <v>100</v>
      </c>
      <c r="AC347" s="17">
        <v>15</v>
      </c>
      <c r="AD347" s="17">
        <v>5</v>
      </c>
      <c r="AE347" s="17" t="s">
        <v>269</v>
      </c>
      <c r="AF347" s="17" t="s">
        <v>269</v>
      </c>
      <c r="AG347" s="48" t="s">
        <v>2520</v>
      </c>
      <c r="AH347" s="17"/>
      <c r="AI347" s="17" t="s">
        <v>2521</v>
      </c>
      <c r="AJ347" s="52" t="s">
        <v>264</v>
      </c>
      <c r="AK347" s="17" t="s">
        <v>272</v>
      </c>
      <c r="AL347" s="88" t="s">
        <v>2379</v>
      </c>
      <c r="AM347" s="17" t="s">
        <v>57</v>
      </c>
      <c r="AN347" s="17"/>
      <c r="AO347" s="54" t="s">
        <v>2426</v>
      </c>
      <c r="AP347" s="54" t="s">
        <v>78</v>
      </c>
      <c r="AQ347" s="54" t="s">
        <v>78</v>
      </c>
      <c r="AR347" s="54"/>
      <c r="AS347" s="54"/>
      <c r="AT347" s="12">
        <v>110300</v>
      </c>
      <c r="AU347" s="12">
        <v>0</v>
      </c>
      <c r="AV347" s="12">
        <v>20000</v>
      </c>
      <c r="AW347" s="12">
        <v>0</v>
      </c>
      <c r="AX347" s="12" t="s">
        <v>264</v>
      </c>
      <c r="AY347" s="12" t="s">
        <v>269</v>
      </c>
      <c r="AZ347" s="12" t="s">
        <v>269</v>
      </c>
      <c r="BA347" s="55"/>
    </row>
    <row r="348" s="1" customFormat="1" ht="78.75" spans="1:52">
      <c r="A348" s="11">
        <f>IF(AJ348="","",COUNTA($AJ$7:AJ348))</f>
        <v>336</v>
      </c>
      <c r="B348" s="14" t="s">
        <v>2522</v>
      </c>
      <c r="C348" s="14" t="s">
        <v>117</v>
      </c>
      <c r="D348" s="14" t="s">
        <v>61</v>
      </c>
      <c r="E348" s="14" t="s">
        <v>61</v>
      </c>
      <c r="F348" s="14" t="s">
        <v>61</v>
      </c>
      <c r="G348" s="11" t="s">
        <v>2420</v>
      </c>
      <c r="H348" s="14" t="s">
        <v>953</v>
      </c>
      <c r="I348" s="14" t="s">
        <v>963</v>
      </c>
      <c r="J348" s="14" t="s">
        <v>2523</v>
      </c>
      <c r="K348" s="11" t="s">
        <v>422</v>
      </c>
      <c r="L348" s="20">
        <v>36692</v>
      </c>
      <c r="M348" s="11">
        <v>36692</v>
      </c>
      <c r="N348" s="11"/>
      <c r="O348" s="11"/>
      <c r="P348" s="11"/>
      <c r="Q348" s="11"/>
      <c r="R348" s="11"/>
      <c r="S348" s="11">
        <v>1</v>
      </c>
      <c r="T348" s="11">
        <v>3</v>
      </c>
      <c r="U348" s="20">
        <v>3000</v>
      </c>
      <c r="V348" s="14" t="s">
        <v>2524</v>
      </c>
      <c r="W348" s="20">
        <v>23000</v>
      </c>
      <c r="X348" s="14" t="s">
        <v>2525</v>
      </c>
      <c r="Y348" s="29"/>
      <c r="Z348" s="29">
        <v>12</v>
      </c>
      <c r="AA348" s="14">
        <v>63</v>
      </c>
      <c r="AB348" s="14"/>
      <c r="AC348" s="14"/>
      <c r="AD348" s="14"/>
      <c r="AE348" s="14"/>
      <c r="AF348" s="14"/>
      <c r="AG348" s="47" t="s">
        <v>958</v>
      </c>
      <c r="AH348" s="14"/>
      <c r="AI348" s="14" t="s">
        <v>2526</v>
      </c>
      <c r="AJ348" s="45" t="s">
        <v>953</v>
      </c>
      <c r="AK348" s="11" t="s">
        <v>961</v>
      </c>
      <c r="AL348" s="11" t="s">
        <v>481</v>
      </c>
      <c r="AM348" s="11" t="s">
        <v>57</v>
      </c>
      <c r="AN348" s="11"/>
      <c r="AO348" s="12" t="s">
        <v>2426</v>
      </c>
      <c r="AP348" s="14" t="s">
        <v>78</v>
      </c>
      <c r="AQ348" s="14" t="s">
        <v>78</v>
      </c>
      <c r="AR348" s="14"/>
      <c r="AS348" s="14"/>
      <c r="AT348" s="14">
        <f ca="1">IFERROR(VLOOKUP(B348,'[2]2017省级重点项目'!$B$3:$O$206,6,0),"")</f>
        <v>50000</v>
      </c>
      <c r="AU348" s="14">
        <f ca="1" t="shared" ref="AU348:AU359" si="25">IFERROR(L348-AT348,"")</f>
        <v>-13308</v>
      </c>
      <c r="AV348" s="14">
        <f ca="1">IFERROR(VLOOKUP(B348,'[2]2017省级重点项目'!$B$3:$O$206,7,0),"")</f>
        <v>23000</v>
      </c>
      <c r="AW348" s="14">
        <f ca="1" t="shared" ref="AW348:AW359" si="26">IFERROR(W348-AV348,"")</f>
        <v>0</v>
      </c>
      <c r="AX348" s="14" t="str">
        <f ca="1">IFERROR(VLOOKUP(B348,'[2]2017省级重点项目'!$B$3:$O$206,12,0),"")</f>
        <v>高新区</v>
      </c>
      <c r="AY348" s="14" t="str">
        <f ca="1">IFERROR(VLOOKUP(B348,'[2]2017省级重点项目'!$B$3:$O$206,9,0),"")</f>
        <v>无</v>
      </c>
      <c r="AZ348" s="14">
        <f ca="1">IFERROR(VLOOKUP(B348,'[2]2017省级重点项目'!$B$3:$O$206,10,0),"")</f>
        <v>12</v>
      </c>
    </row>
    <row r="349" s="1" customFormat="1" ht="60" spans="1:41">
      <c r="A349" s="11">
        <f>IF(AJ349="","",COUNTA($AJ$7:AJ349))</f>
        <v>337</v>
      </c>
      <c r="B349" s="80" t="s">
        <v>2527</v>
      </c>
      <c r="C349" s="14"/>
      <c r="D349" s="14"/>
      <c r="E349" s="14"/>
      <c r="F349" s="14"/>
      <c r="G349" s="11" t="s">
        <v>2420</v>
      </c>
      <c r="H349" s="14" t="s">
        <v>600</v>
      </c>
      <c r="I349" s="14"/>
      <c r="J349" s="14" t="s">
        <v>2528</v>
      </c>
      <c r="K349" s="11" t="s">
        <v>100</v>
      </c>
      <c r="L349" s="82">
        <v>10300</v>
      </c>
      <c r="M349" s="2"/>
      <c r="N349" s="2"/>
      <c r="O349" s="2"/>
      <c r="P349" s="2"/>
      <c r="Q349" s="2"/>
      <c r="R349" s="2"/>
      <c r="S349" s="2"/>
      <c r="T349" s="2"/>
      <c r="U349" s="20">
        <v>4000</v>
      </c>
      <c r="V349" s="14" t="s">
        <v>2529</v>
      </c>
      <c r="W349" s="20">
        <v>6300</v>
      </c>
      <c r="X349" s="14" t="s">
        <v>2530</v>
      </c>
      <c r="Y349" s="29"/>
      <c r="Z349" s="29">
        <v>12</v>
      </c>
      <c r="AA349" s="1"/>
      <c r="AB349" s="1"/>
      <c r="AC349" s="1"/>
      <c r="AD349" s="1"/>
      <c r="AE349" s="1"/>
      <c r="AF349" s="1"/>
      <c r="AG349" s="80" t="s">
        <v>2531</v>
      </c>
      <c r="AH349" s="1"/>
      <c r="AI349" s="1"/>
      <c r="AJ349" s="45" t="s">
        <v>1122</v>
      </c>
      <c r="AK349" s="11" t="s">
        <v>1123</v>
      </c>
      <c r="AL349" s="24" t="s">
        <v>550</v>
      </c>
      <c r="AM349" s="11" t="s">
        <v>57</v>
      </c>
      <c r="AN349" s="2"/>
      <c r="AO349" s="7"/>
    </row>
    <row r="350" s="1" customFormat="1" ht="106" customHeight="1" spans="1:52">
      <c r="A350" s="11">
        <f>IF(AJ350="","",COUNTA($AJ$7:AJ350))</f>
        <v>338</v>
      </c>
      <c r="B350" s="14" t="s">
        <v>2532</v>
      </c>
      <c r="C350" s="14" t="s">
        <v>60</v>
      </c>
      <c r="D350" s="14" t="s">
        <v>57</v>
      </c>
      <c r="E350" s="14" t="s">
        <v>78</v>
      </c>
      <c r="F350" s="14" t="s">
        <v>61</v>
      </c>
      <c r="G350" s="11" t="s">
        <v>2420</v>
      </c>
      <c r="H350" s="14" t="s">
        <v>2533</v>
      </c>
      <c r="I350" s="14" t="s">
        <v>2534</v>
      </c>
      <c r="J350" s="14" t="s">
        <v>2535</v>
      </c>
      <c r="K350" s="11" t="s">
        <v>1598</v>
      </c>
      <c r="L350" s="20">
        <v>24000</v>
      </c>
      <c r="M350" s="11">
        <v>0</v>
      </c>
      <c r="N350" s="11">
        <v>0</v>
      </c>
      <c r="O350" s="11">
        <v>20000</v>
      </c>
      <c r="P350" s="11">
        <v>0</v>
      </c>
      <c r="Q350" s="11">
        <v>0</v>
      </c>
      <c r="R350" s="11"/>
      <c r="S350" s="11" t="s">
        <v>83</v>
      </c>
      <c r="T350" s="11" t="s">
        <v>35</v>
      </c>
      <c r="U350" s="20">
        <v>0</v>
      </c>
      <c r="V350" s="14" t="s">
        <v>2536</v>
      </c>
      <c r="W350" s="20">
        <v>24000</v>
      </c>
      <c r="X350" s="14" t="s">
        <v>2537</v>
      </c>
      <c r="Y350" s="29">
        <v>1</v>
      </c>
      <c r="Z350" s="29">
        <v>12</v>
      </c>
      <c r="AA350" s="14"/>
      <c r="AB350" s="14"/>
      <c r="AC350" s="14">
        <v>0</v>
      </c>
      <c r="AD350" s="14">
        <v>0</v>
      </c>
      <c r="AE350" s="14">
        <v>0</v>
      </c>
      <c r="AF350" s="14">
        <v>0</v>
      </c>
      <c r="AG350" s="47" t="s">
        <v>2538</v>
      </c>
      <c r="AH350" s="14" t="s">
        <v>2539</v>
      </c>
      <c r="AI350" s="14"/>
      <c r="AJ350" s="45" t="s">
        <v>2540</v>
      </c>
      <c r="AK350" s="11" t="s">
        <v>2539</v>
      </c>
      <c r="AL350" s="11" t="s">
        <v>550</v>
      </c>
      <c r="AM350" s="11" t="s">
        <v>57</v>
      </c>
      <c r="AN350" s="11" t="s">
        <v>2541</v>
      </c>
      <c r="AO350" s="12" t="s">
        <v>2426</v>
      </c>
      <c r="AP350" s="14" t="s">
        <v>78</v>
      </c>
      <c r="AQ350" s="14"/>
      <c r="AR350" s="14"/>
      <c r="AS350" s="14"/>
      <c r="AT350" s="14" t="str">
        <f ca="1">IFERROR(VLOOKUP(B350,'[2]2017省级重点项目'!$B$3:$O$206,6,0),"")</f>
        <v/>
      </c>
      <c r="AU350" s="14" t="str">
        <f ca="1" t="shared" si="25"/>
        <v/>
      </c>
      <c r="AV350" s="14" t="str">
        <f ca="1">IFERROR(VLOOKUP(B350,'[2]2017省级重点项目'!$B$3:$O$206,7,0),"")</f>
        <v/>
      </c>
      <c r="AW350" s="14" t="str">
        <f ca="1" t="shared" si="26"/>
        <v/>
      </c>
      <c r="AX350" s="14" t="str">
        <f ca="1">IFERROR(VLOOKUP(B350,'[2]2017省级重点项目'!$B$3:$O$206,12,0),"")</f>
        <v/>
      </c>
      <c r="AY350" s="14" t="str">
        <f ca="1">IFERROR(VLOOKUP(B350,'[2]2017省级重点项目'!$B$3:$O$206,9,0),"")</f>
        <v/>
      </c>
      <c r="AZ350" s="14" t="str">
        <f ca="1">IFERROR(VLOOKUP(B350,'[2]2017省级重点项目'!$B$3:$O$206,10,0),"")</f>
        <v/>
      </c>
    </row>
    <row r="351" s="1" customFormat="1" ht="78.75" spans="1:52">
      <c r="A351" s="11">
        <f>IF(AJ351="","",COUNTA($AJ$7:AJ351))</f>
        <v>339</v>
      </c>
      <c r="B351" s="14" t="s">
        <v>2542</v>
      </c>
      <c r="C351" s="14" t="s">
        <v>60</v>
      </c>
      <c r="D351" s="14" t="s">
        <v>57</v>
      </c>
      <c r="E351" s="14" t="s">
        <v>78</v>
      </c>
      <c r="F351" s="14" t="s">
        <v>61</v>
      </c>
      <c r="G351" s="11" t="s">
        <v>2420</v>
      </c>
      <c r="H351" s="14" t="s">
        <v>79</v>
      </c>
      <c r="I351" s="14" t="s">
        <v>604</v>
      </c>
      <c r="J351" s="14" t="s">
        <v>2543</v>
      </c>
      <c r="K351" s="11" t="s">
        <v>257</v>
      </c>
      <c r="L351" s="20">
        <v>180000</v>
      </c>
      <c r="M351" s="11"/>
      <c r="N351" s="11"/>
      <c r="O351" s="11"/>
      <c r="P351" s="11"/>
      <c r="Q351" s="11"/>
      <c r="R351" s="11"/>
      <c r="S351" s="11" t="s">
        <v>897</v>
      </c>
      <c r="T351" s="11" t="s">
        <v>35</v>
      </c>
      <c r="U351" s="20">
        <v>85050</v>
      </c>
      <c r="V351" s="14" t="s">
        <v>2544</v>
      </c>
      <c r="W351" s="20">
        <v>40000</v>
      </c>
      <c r="X351" s="14" t="s">
        <v>2518</v>
      </c>
      <c r="Y351" s="29"/>
      <c r="Z351" s="29" t="s">
        <v>2545</v>
      </c>
      <c r="AA351" s="14" t="s">
        <v>496</v>
      </c>
      <c r="AB351" s="14"/>
      <c r="AC351" s="14" t="s">
        <v>104</v>
      </c>
      <c r="AD351" s="14">
        <v>0</v>
      </c>
      <c r="AE351" s="14" t="s">
        <v>2546</v>
      </c>
      <c r="AF351" s="14">
        <v>0</v>
      </c>
      <c r="AG351" s="47" t="s">
        <v>2547</v>
      </c>
      <c r="AH351" s="14" t="s">
        <v>2548</v>
      </c>
      <c r="AI351" s="14" t="s">
        <v>2549</v>
      </c>
      <c r="AJ351" s="45" t="s">
        <v>2540</v>
      </c>
      <c r="AK351" s="11" t="s">
        <v>2550</v>
      </c>
      <c r="AL351" s="11" t="s">
        <v>2456</v>
      </c>
      <c r="AM351" s="11" t="s">
        <v>57</v>
      </c>
      <c r="AN351" s="11"/>
      <c r="AO351" s="12" t="s">
        <v>2426</v>
      </c>
      <c r="AP351" s="14" t="s">
        <v>78</v>
      </c>
      <c r="AQ351" s="14" t="s">
        <v>78</v>
      </c>
      <c r="AR351" s="14" t="s">
        <v>78</v>
      </c>
      <c r="AS351" s="14"/>
      <c r="AT351" s="14">
        <f ca="1">IFERROR(VLOOKUP(B351,'[2]2017省级重点项目'!$B$3:$O$206,6,0),"")</f>
        <v>130000</v>
      </c>
      <c r="AU351" s="14">
        <f ca="1" t="shared" si="25"/>
        <v>50000</v>
      </c>
      <c r="AV351" s="14">
        <f ca="1">IFERROR(VLOOKUP(B351,'[2]2017省级重点项目'!$B$3:$O$206,7,0),"")</f>
        <v>25000</v>
      </c>
      <c r="AW351" s="14">
        <f ca="1" t="shared" si="26"/>
        <v>15000</v>
      </c>
      <c r="AX351" s="14" t="str">
        <f ca="1">IFERROR(VLOOKUP(B351,'[2]2017省级重点项目'!$B$3:$O$206,12,0),"")</f>
        <v>文投集团</v>
      </c>
      <c r="AY351" s="14" t="str">
        <f ca="1">IFERROR(VLOOKUP(B351,'[2]2017省级重点项目'!$B$3:$O$206,9,0),"")</f>
        <v>无</v>
      </c>
      <c r="AZ351" s="14" t="str">
        <f ca="1">IFERROR(VLOOKUP(B351,'[2]2017省级重点项目'!$B$3:$O$206,10,0),"")</f>
        <v>无</v>
      </c>
    </row>
    <row r="352" s="1" customFormat="1" ht="105" customHeight="1" spans="1:52">
      <c r="A352" s="11">
        <f>IF(AJ352="","",COUNTA($AJ$7:AJ352))</f>
        <v>340</v>
      </c>
      <c r="B352" s="12" t="s">
        <v>2551</v>
      </c>
      <c r="C352" s="12" t="s">
        <v>78</v>
      </c>
      <c r="D352" s="12" t="s">
        <v>78</v>
      </c>
      <c r="E352" s="12" t="s">
        <v>78</v>
      </c>
      <c r="F352" s="12" t="s">
        <v>78</v>
      </c>
      <c r="G352" s="13" t="s">
        <v>2420</v>
      </c>
      <c r="H352" s="12" t="s">
        <v>600</v>
      </c>
      <c r="I352" s="12" t="s">
        <v>1131</v>
      </c>
      <c r="J352" s="12" t="s">
        <v>2552</v>
      </c>
      <c r="K352" s="13" t="s">
        <v>2553</v>
      </c>
      <c r="L352" s="21">
        <v>317600</v>
      </c>
      <c r="M352" s="13">
        <v>81000</v>
      </c>
      <c r="N352" s="13">
        <v>81000</v>
      </c>
      <c r="O352" s="13">
        <v>155600</v>
      </c>
      <c r="P352" s="13" t="s">
        <v>269</v>
      </c>
      <c r="Q352" s="13" t="s">
        <v>269</v>
      </c>
      <c r="R352" s="13" t="s">
        <v>269</v>
      </c>
      <c r="S352" s="13" t="s">
        <v>2554</v>
      </c>
      <c r="T352" s="13" t="s">
        <v>61</v>
      </c>
      <c r="U352" s="21">
        <v>184200</v>
      </c>
      <c r="V352" s="12" t="s">
        <v>2555</v>
      </c>
      <c r="W352" s="21">
        <v>100000</v>
      </c>
      <c r="X352" s="12" t="s">
        <v>2556</v>
      </c>
      <c r="Y352" s="30"/>
      <c r="Z352" s="30"/>
      <c r="AA352" s="12">
        <v>237</v>
      </c>
      <c r="AB352" s="12">
        <v>237</v>
      </c>
      <c r="AC352" s="12" t="s">
        <v>269</v>
      </c>
      <c r="AD352" s="12" t="s">
        <v>269</v>
      </c>
      <c r="AE352" s="12" t="s">
        <v>269</v>
      </c>
      <c r="AF352" s="12" t="s">
        <v>269</v>
      </c>
      <c r="AG352" s="22" t="s">
        <v>1136</v>
      </c>
      <c r="AH352" s="12" t="s">
        <v>2557</v>
      </c>
      <c r="AI352" s="12" t="s">
        <v>2558</v>
      </c>
      <c r="AJ352" s="46" t="s">
        <v>1139</v>
      </c>
      <c r="AK352" s="13" t="s">
        <v>1123</v>
      </c>
      <c r="AL352" s="84" t="s">
        <v>857</v>
      </c>
      <c r="AM352" s="13" t="s">
        <v>57</v>
      </c>
      <c r="AN352" s="13"/>
      <c r="AO352" s="12" t="s">
        <v>2426</v>
      </c>
      <c r="AP352" s="12" t="s">
        <v>78</v>
      </c>
      <c r="AQ352" s="12" t="s">
        <v>78</v>
      </c>
      <c r="AR352" s="12"/>
      <c r="AS352" s="12"/>
      <c r="AT352" s="14">
        <f ca="1">IFERROR(VLOOKUP(B352,'[2]2017省级重点项目'!$B$3:$O$206,6,0),"")</f>
        <v>317600</v>
      </c>
      <c r="AU352" s="14">
        <f ca="1" t="shared" si="25"/>
        <v>0</v>
      </c>
      <c r="AV352" s="14">
        <f ca="1">IFERROR(VLOOKUP(B352,'[2]2017省级重点项目'!$B$3:$O$206,7,0),"")</f>
        <v>100000</v>
      </c>
      <c r="AW352" s="14">
        <f ca="1" t="shared" si="26"/>
        <v>0</v>
      </c>
      <c r="AX352" s="14" t="str">
        <f ca="1">IFERROR(VLOOKUP(B352,'[2]2017省级重点项目'!$B$3:$O$206,12,0),"")</f>
        <v>新区集团</v>
      </c>
      <c r="AY352" s="14" t="str">
        <f ca="1">IFERROR(VLOOKUP(B352,'[2]2017省级重点项目'!$B$3:$O$206,9,0),"")</f>
        <v>无</v>
      </c>
      <c r="AZ352" s="14" t="str">
        <f ca="1">IFERROR(VLOOKUP(B352,'[2]2017省级重点项目'!$B$3:$O$206,10,0),"")</f>
        <v>无</v>
      </c>
    </row>
    <row r="353" s="1" customFormat="1" ht="68" customHeight="1" spans="1:52">
      <c r="A353" s="11">
        <f>IF(AJ353="","",COUNTA($AJ$7:AJ353))</f>
        <v>341</v>
      </c>
      <c r="B353" s="14" t="s">
        <v>2559</v>
      </c>
      <c r="C353" s="14" t="s">
        <v>61</v>
      </c>
      <c r="D353" s="14" t="s">
        <v>57</v>
      </c>
      <c r="E353" s="14" t="s">
        <v>61</v>
      </c>
      <c r="F353" s="14" t="s">
        <v>61</v>
      </c>
      <c r="G353" s="11" t="s">
        <v>2420</v>
      </c>
      <c r="H353" s="14" t="s">
        <v>600</v>
      </c>
      <c r="I353" s="14" t="s">
        <v>2560</v>
      </c>
      <c r="J353" s="14" t="s">
        <v>2561</v>
      </c>
      <c r="K353" s="11" t="s">
        <v>2562</v>
      </c>
      <c r="L353" s="20">
        <v>24980</v>
      </c>
      <c r="M353" s="11">
        <v>24980</v>
      </c>
      <c r="N353" s="11">
        <v>0</v>
      </c>
      <c r="O353" s="11">
        <v>0</v>
      </c>
      <c r="P353" s="11">
        <v>0</v>
      </c>
      <c r="Q353" s="11">
        <v>0</v>
      </c>
      <c r="R353" s="11">
        <v>0</v>
      </c>
      <c r="S353" s="11" t="s">
        <v>2563</v>
      </c>
      <c r="T353" s="11" t="s">
        <v>61</v>
      </c>
      <c r="U353" s="20">
        <v>10000</v>
      </c>
      <c r="V353" s="14" t="s">
        <v>2564</v>
      </c>
      <c r="W353" s="20">
        <v>5000</v>
      </c>
      <c r="X353" s="14" t="s">
        <v>2565</v>
      </c>
      <c r="Y353" s="29"/>
      <c r="Z353" s="29"/>
      <c r="AA353" s="11">
        <v>27</v>
      </c>
      <c r="AB353" s="11">
        <v>27</v>
      </c>
      <c r="AC353" s="11">
        <v>0</v>
      </c>
      <c r="AD353" s="11">
        <v>0</v>
      </c>
      <c r="AE353" s="11">
        <v>0</v>
      </c>
      <c r="AF353" s="11">
        <v>0</v>
      </c>
      <c r="AG353" s="47" t="s">
        <v>2566</v>
      </c>
      <c r="AH353" s="11" t="s">
        <v>2567</v>
      </c>
      <c r="AI353" s="13" t="s">
        <v>2568</v>
      </c>
      <c r="AJ353" s="45" t="s">
        <v>2569</v>
      </c>
      <c r="AK353" s="11" t="s">
        <v>2570</v>
      </c>
      <c r="AL353" s="24" t="s">
        <v>2570</v>
      </c>
      <c r="AM353" s="11" t="s">
        <v>57</v>
      </c>
      <c r="AN353" s="89"/>
      <c r="AO353" s="91" t="s">
        <v>2426</v>
      </c>
      <c r="AP353" s="92"/>
      <c r="AQ353" s="92"/>
      <c r="AR353" s="92"/>
      <c r="AS353" s="92"/>
      <c r="AT353" s="14" t="str">
        <f ca="1">IFERROR(VLOOKUP(B353,'[2]2017省级重点项目'!$B$3:$O$206,6,0),"")</f>
        <v/>
      </c>
      <c r="AU353" s="14" t="str">
        <f ca="1" t="shared" si="25"/>
        <v/>
      </c>
      <c r="AV353" s="14" t="str">
        <f ca="1">IFERROR(VLOOKUP(B353,'[2]2017省级重点项目'!$B$3:$O$206,7,0),"")</f>
        <v/>
      </c>
      <c r="AW353" s="14" t="str">
        <f ca="1" t="shared" si="26"/>
        <v/>
      </c>
      <c r="AX353" s="14" t="str">
        <f ca="1">IFERROR(VLOOKUP(B353,'[2]2017省级重点项目'!$B$3:$O$206,12,0),"")</f>
        <v/>
      </c>
      <c r="AY353" s="14" t="str">
        <f ca="1">IFERROR(VLOOKUP(B353,'[2]2017省级重点项目'!$B$3:$O$206,9,0),"")</f>
        <v/>
      </c>
      <c r="AZ353" s="14" t="str">
        <f ca="1">IFERROR(VLOOKUP(B353,'[2]2017省级重点项目'!$B$3:$O$206,10,0),"")</f>
        <v/>
      </c>
    </row>
    <row r="354" s="1" customFormat="1" ht="77" customHeight="1" spans="1:52">
      <c r="A354" s="11">
        <f>IF(AJ354="","",COUNTA($AJ$7:AJ354))</f>
        <v>342</v>
      </c>
      <c r="B354" s="14" t="s">
        <v>2571</v>
      </c>
      <c r="C354" s="14" t="s">
        <v>61</v>
      </c>
      <c r="D354" s="14" t="s">
        <v>61</v>
      </c>
      <c r="E354" s="14" t="s">
        <v>61</v>
      </c>
      <c r="F354" s="14" t="s">
        <v>61</v>
      </c>
      <c r="G354" s="11" t="s">
        <v>2420</v>
      </c>
      <c r="H354" s="14" t="s">
        <v>2572</v>
      </c>
      <c r="I354" s="14" t="s">
        <v>2573</v>
      </c>
      <c r="J354" s="14" t="s">
        <v>2574</v>
      </c>
      <c r="K354" s="11" t="s">
        <v>2575</v>
      </c>
      <c r="L354" s="20">
        <v>200000</v>
      </c>
      <c r="M354" s="11" t="s">
        <v>496</v>
      </c>
      <c r="N354" s="11">
        <v>200000</v>
      </c>
      <c r="O354" s="11" t="s">
        <v>496</v>
      </c>
      <c r="P354" s="11" t="s">
        <v>496</v>
      </c>
      <c r="Q354" s="11" t="s">
        <v>496</v>
      </c>
      <c r="R354" s="11" t="s">
        <v>496</v>
      </c>
      <c r="S354" s="11" t="s">
        <v>83</v>
      </c>
      <c r="T354" s="11" t="s">
        <v>35</v>
      </c>
      <c r="U354" s="20">
        <v>105000</v>
      </c>
      <c r="V354" s="14" t="s">
        <v>2576</v>
      </c>
      <c r="W354" s="20">
        <v>14000</v>
      </c>
      <c r="X354" s="14" t="s">
        <v>2577</v>
      </c>
      <c r="Y354" s="29"/>
      <c r="Z354" s="29">
        <v>12</v>
      </c>
      <c r="AA354" s="14">
        <v>571</v>
      </c>
      <c r="AB354" s="14">
        <v>55.71</v>
      </c>
      <c r="AC354" s="14" t="s">
        <v>496</v>
      </c>
      <c r="AD354" s="14" t="s">
        <v>496</v>
      </c>
      <c r="AE354" s="14" t="s">
        <v>496</v>
      </c>
      <c r="AF354" s="14" t="s">
        <v>496</v>
      </c>
      <c r="AG354" s="47" t="s">
        <v>2578</v>
      </c>
      <c r="AH354" s="14" t="s">
        <v>2579</v>
      </c>
      <c r="AI354" s="14" t="s">
        <v>2580</v>
      </c>
      <c r="AJ354" s="45" t="s">
        <v>2581</v>
      </c>
      <c r="AK354" s="11" t="s">
        <v>2582</v>
      </c>
      <c r="AL354" s="24" t="s">
        <v>2456</v>
      </c>
      <c r="AM354" s="11" t="s">
        <v>57</v>
      </c>
      <c r="AN354" s="11"/>
      <c r="AO354" s="12" t="s">
        <v>2426</v>
      </c>
      <c r="AP354" s="14"/>
      <c r="AQ354" s="14"/>
      <c r="AR354" s="14"/>
      <c r="AS354" s="14"/>
      <c r="AT354" s="14" t="str">
        <f ca="1">IFERROR(VLOOKUP(B354,'[2]2017省级重点项目'!$B$3:$O$206,6,0),"")</f>
        <v/>
      </c>
      <c r="AU354" s="14" t="str">
        <f ca="1" t="shared" si="25"/>
        <v/>
      </c>
      <c r="AV354" s="14" t="str">
        <f ca="1">IFERROR(VLOOKUP(B354,'[2]2017省级重点项目'!$B$3:$O$206,7,0),"")</f>
        <v/>
      </c>
      <c r="AW354" s="14" t="str">
        <f ca="1" t="shared" si="26"/>
        <v/>
      </c>
      <c r="AX354" s="14" t="str">
        <f ca="1">IFERROR(VLOOKUP(B354,'[2]2017省级重点项目'!$B$3:$O$206,12,0),"")</f>
        <v/>
      </c>
      <c r="AY354" s="14" t="str">
        <f ca="1">IFERROR(VLOOKUP(B354,'[2]2017省级重点项目'!$B$3:$O$206,9,0),"")</f>
        <v/>
      </c>
      <c r="AZ354" s="14" t="str">
        <f ca="1">IFERROR(VLOOKUP(B354,'[2]2017省级重点项目'!$B$3:$O$206,10,0),"")</f>
        <v/>
      </c>
    </row>
    <row r="355" s="1" customFormat="1" ht="102" customHeight="1" spans="1:52">
      <c r="A355" s="11">
        <f>IF(AJ355="","",COUNTA($AJ$7:AJ355))</f>
        <v>343</v>
      </c>
      <c r="B355" s="12" t="s">
        <v>2583</v>
      </c>
      <c r="C355" s="12">
        <v>1</v>
      </c>
      <c r="D355" s="12">
        <v>1</v>
      </c>
      <c r="E355" s="12" t="s">
        <v>78</v>
      </c>
      <c r="F355" s="12" t="s">
        <v>61</v>
      </c>
      <c r="G355" s="13" t="s">
        <v>2420</v>
      </c>
      <c r="H355" s="12" t="s">
        <v>727</v>
      </c>
      <c r="I355" s="12" t="s">
        <v>2584</v>
      </c>
      <c r="J355" s="12" t="s">
        <v>2585</v>
      </c>
      <c r="K355" s="13" t="s">
        <v>161</v>
      </c>
      <c r="L355" s="21">
        <v>53737</v>
      </c>
      <c r="M355" s="13">
        <v>53737</v>
      </c>
      <c r="N355" s="13"/>
      <c r="O355" s="13"/>
      <c r="P355" s="13"/>
      <c r="Q355" s="13"/>
      <c r="R355" s="13"/>
      <c r="S355" s="13" t="s">
        <v>83</v>
      </c>
      <c r="T355" s="13" t="s">
        <v>35</v>
      </c>
      <c r="U355" s="21">
        <v>15346</v>
      </c>
      <c r="V355" s="12" t="s">
        <v>1870</v>
      </c>
      <c r="W355" s="21">
        <v>2400</v>
      </c>
      <c r="X355" s="12" t="s">
        <v>2586</v>
      </c>
      <c r="Y355" s="30"/>
      <c r="Z355" s="30"/>
      <c r="AA355" s="12">
        <v>63</v>
      </c>
      <c r="AB355" s="12"/>
      <c r="AC355" s="12"/>
      <c r="AD355" s="12"/>
      <c r="AE355" s="12"/>
      <c r="AF355" s="12"/>
      <c r="AG355" s="22" t="s">
        <v>2587</v>
      </c>
      <c r="AH355" s="12" t="s">
        <v>2588</v>
      </c>
      <c r="AI355" s="12" t="s">
        <v>2589</v>
      </c>
      <c r="AJ355" s="46" t="s">
        <v>2590</v>
      </c>
      <c r="AK355" s="13" t="s">
        <v>2591</v>
      </c>
      <c r="AL355" s="24" t="s">
        <v>2456</v>
      </c>
      <c r="AM355" s="13" t="s">
        <v>57</v>
      </c>
      <c r="AN355" s="13"/>
      <c r="AO355" s="12" t="s">
        <v>2426</v>
      </c>
      <c r="AP355" s="12"/>
      <c r="AQ355" s="12"/>
      <c r="AR355" s="12"/>
      <c r="AS355" s="12"/>
      <c r="AT355" s="14" t="str">
        <f ca="1">IFERROR(VLOOKUP(B355,'[2]2017省级重点项目'!$B$3:$O$206,6,0),"")</f>
        <v/>
      </c>
      <c r="AU355" s="14" t="str">
        <f ca="1" t="shared" si="25"/>
        <v/>
      </c>
      <c r="AV355" s="14" t="str">
        <f ca="1">IFERROR(VLOOKUP(B355,'[2]2017省级重点项目'!$B$3:$O$206,7,0),"")</f>
        <v/>
      </c>
      <c r="AW355" s="14" t="str">
        <f ca="1" t="shared" si="26"/>
        <v/>
      </c>
      <c r="AX355" s="14" t="str">
        <f ca="1">IFERROR(VLOOKUP(B355,'[2]2017省级重点项目'!$B$3:$O$206,12,0),"")</f>
        <v/>
      </c>
      <c r="AY355" s="14" t="str">
        <f ca="1">IFERROR(VLOOKUP(B355,'[2]2017省级重点项目'!$B$3:$O$206,9,0),"")</f>
        <v/>
      </c>
      <c r="AZ355" s="14" t="str">
        <f ca="1">IFERROR(VLOOKUP(B355,'[2]2017省级重点项目'!$B$3:$O$206,10,0),"")</f>
        <v/>
      </c>
    </row>
    <row r="356" s="1" customFormat="1" ht="73" customHeight="1" spans="1:52">
      <c r="A356" s="11">
        <f>IF(AJ356="","",COUNTA($AJ$7:AJ356))</f>
        <v>344</v>
      </c>
      <c r="B356" s="12" t="s">
        <v>2592</v>
      </c>
      <c r="C356" s="12">
        <v>2</v>
      </c>
      <c r="D356" s="12" t="s">
        <v>61</v>
      </c>
      <c r="E356" s="12" t="s">
        <v>78</v>
      </c>
      <c r="F356" s="12" t="s">
        <v>61</v>
      </c>
      <c r="G356" s="13" t="s">
        <v>2420</v>
      </c>
      <c r="H356" s="12" t="s">
        <v>600</v>
      </c>
      <c r="I356" s="12" t="s">
        <v>2593</v>
      </c>
      <c r="J356" s="12" t="s">
        <v>2594</v>
      </c>
      <c r="K356" s="13" t="s">
        <v>257</v>
      </c>
      <c r="L356" s="21">
        <v>96000</v>
      </c>
      <c r="M356" s="13">
        <v>96000</v>
      </c>
      <c r="N356" s="13"/>
      <c r="O356" s="13"/>
      <c r="P356" s="13"/>
      <c r="Q356" s="13"/>
      <c r="R356" s="13"/>
      <c r="S356" s="13" t="s">
        <v>83</v>
      </c>
      <c r="T356" s="13" t="s">
        <v>35</v>
      </c>
      <c r="U356" s="21"/>
      <c r="V356" s="12" t="s">
        <v>1870</v>
      </c>
      <c r="W356" s="21">
        <v>1800</v>
      </c>
      <c r="X356" s="12" t="s">
        <v>2586</v>
      </c>
      <c r="Y356" s="30"/>
      <c r="Z356" s="30"/>
      <c r="AA356" s="12">
        <v>56</v>
      </c>
      <c r="AB356" s="12"/>
      <c r="AC356" s="12"/>
      <c r="AD356" s="12"/>
      <c r="AE356" s="12"/>
      <c r="AF356" s="12"/>
      <c r="AG356" s="22" t="s">
        <v>2595</v>
      </c>
      <c r="AH356" s="12" t="s">
        <v>2596</v>
      </c>
      <c r="AI356" s="12" t="s">
        <v>2597</v>
      </c>
      <c r="AJ356" s="46" t="s">
        <v>2590</v>
      </c>
      <c r="AK356" s="13" t="s">
        <v>2591</v>
      </c>
      <c r="AL356" s="24" t="s">
        <v>2456</v>
      </c>
      <c r="AM356" s="13" t="s">
        <v>57</v>
      </c>
      <c r="AN356" s="13"/>
      <c r="AO356" s="12" t="s">
        <v>2426</v>
      </c>
      <c r="AP356" s="12"/>
      <c r="AQ356" s="12"/>
      <c r="AR356" s="12"/>
      <c r="AS356" s="12"/>
      <c r="AT356" s="14" t="str">
        <f ca="1">IFERROR(VLOOKUP(B356,'[2]2017省级重点项目'!$B$3:$O$206,6,0),"")</f>
        <v/>
      </c>
      <c r="AU356" s="14" t="str">
        <f ca="1" t="shared" si="25"/>
        <v/>
      </c>
      <c r="AV356" s="14" t="str">
        <f ca="1">IFERROR(VLOOKUP(B356,'[2]2017省级重点项目'!$B$3:$O$206,7,0),"")</f>
        <v/>
      </c>
      <c r="AW356" s="14" t="str">
        <f ca="1" t="shared" si="26"/>
        <v/>
      </c>
      <c r="AX356" s="14" t="str">
        <f ca="1">IFERROR(VLOOKUP(B356,'[2]2017省级重点项目'!$B$3:$O$206,12,0),"")</f>
        <v/>
      </c>
      <c r="AY356" s="14" t="str">
        <f ca="1">IFERROR(VLOOKUP(B356,'[2]2017省级重点项目'!$B$3:$O$206,9,0),"")</f>
        <v/>
      </c>
      <c r="AZ356" s="14" t="str">
        <f ca="1">IFERROR(VLOOKUP(B356,'[2]2017省级重点项目'!$B$3:$O$206,10,0),"")</f>
        <v/>
      </c>
    </row>
    <row r="357" s="1" customFormat="1" ht="132" customHeight="1" spans="1:52">
      <c r="A357" s="11">
        <f>IF(AJ357="","",COUNTA($AJ$7:AJ357))</f>
        <v>345</v>
      </c>
      <c r="B357" s="14" t="s">
        <v>2598</v>
      </c>
      <c r="C357" s="14" t="s">
        <v>78</v>
      </c>
      <c r="D357" s="14" t="s">
        <v>78</v>
      </c>
      <c r="E357" s="14" t="s">
        <v>61</v>
      </c>
      <c r="F357" s="14" t="s">
        <v>61</v>
      </c>
      <c r="G357" s="11" t="s">
        <v>2420</v>
      </c>
      <c r="H357" s="14" t="s">
        <v>600</v>
      </c>
      <c r="I357" s="14" t="s">
        <v>2599</v>
      </c>
      <c r="J357" s="14" t="s">
        <v>2600</v>
      </c>
      <c r="K357" s="11" t="s">
        <v>887</v>
      </c>
      <c r="L357" s="20">
        <v>52300</v>
      </c>
      <c r="M357" s="11">
        <v>52300</v>
      </c>
      <c r="N357" s="11"/>
      <c r="O357" s="11"/>
      <c r="P357" s="11"/>
      <c r="Q357" s="11"/>
      <c r="R357" s="11"/>
      <c r="S357" s="11" t="s">
        <v>83</v>
      </c>
      <c r="T357" s="11" t="s">
        <v>35</v>
      </c>
      <c r="U357" s="20">
        <v>15000</v>
      </c>
      <c r="V357" s="14" t="s">
        <v>2601</v>
      </c>
      <c r="W357" s="20">
        <v>7000</v>
      </c>
      <c r="X357" s="14" t="s">
        <v>2602</v>
      </c>
      <c r="Y357" s="29"/>
      <c r="Z357" s="29"/>
      <c r="AA357" s="14" t="s">
        <v>2603</v>
      </c>
      <c r="AB357" s="14"/>
      <c r="AC357" s="14"/>
      <c r="AD357" s="14"/>
      <c r="AE357" s="14"/>
      <c r="AF357" s="14"/>
      <c r="AG357" s="47" t="s">
        <v>2604</v>
      </c>
      <c r="AH357" s="14" t="s">
        <v>2605</v>
      </c>
      <c r="AI357" s="14" t="s">
        <v>2606</v>
      </c>
      <c r="AJ357" s="45" t="s">
        <v>2607</v>
      </c>
      <c r="AK357" s="11" t="s">
        <v>2608</v>
      </c>
      <c r="AL357" s="24" t="s">
        <v>2456</v>
      </c>
      <c r="AM357" s="11" t="s">
        <v>57</v>
      </c>
      <c r="AN357" s="90"/>
      <c r="AO357" s="93" t="s">
        <v>2426</v>
      </c>
      <c r="AP357" s="94"/>
      <c r="AQ357" s="94"/>
      <c r="AR357" s="94"/>
      <c r="AS357" s="94"/>
      <c r="AT357" s="14" t="str">
        <f ca="1">IFERROR(VLOOKUP(B357,'[2]2017省级重点项目'!$B$3:$O$206,6,0),"")</f>
        <v/>
      </c>
      <c r="AU357" s="14" t="str">
        <f ca="1" t="shared" si="25"/>
        <v/>
      </c>
      <c r="AV357" s="14" t="str">
        <f ca="1">IFERROR(VLOOKUP(B357,'[2]2017省级重点项目'!$B$3:$O$206,7,0),"")</f>
        <v/>
      </c>
      <c r="AW357" s="14" t="str">
        <f ca="1" t="shared" si="26"/>
        <v/>
      </c>
      <c r="AX357" s="14" t="str">
        <f ca="1">IFERROR(VLOOKUP(B357,'[2]2017省级重点项目'!$B$3:$O$206,12,0),"")</f>
        <v/>
      </c>
      <c r="AY357" s="14" t="str">
        <f ca="1">IFERROR(VLOOKUP(B357,'[2]2017省级重点项目'!$B$3:$O$206,9,0),"")</f>
        <v/>
      </c>
      <c r="AZ357" s="14" t="str">
        <f ca="1">IFERROR(VLOOKUP(B357,'[2]2017省级重点项目'!$B$3:$O$206,10,0),"")</f>
        <v/>
      </c>
    </row>
    <row r="358" s="1" customFormat="1" ht="66" customHeight="1" spans="1:52">
      <c r="A358" s="11">
        <f>IF(AJ358="","",COUNTA($AJ$7:AJ358))</f>
        <v>346</v>
      </c>
      <c r="B358" s="14" t="s">
        <v>2609</v>
      </c>
      <c r="C358" s="14" t="s">
        <v>1607</v>
      </c>
      <c r="D358" s="14" t="s">
        <v>1607</v>
      </c>
      <c r="E358" s="14" t="s">
        <v>78</v>
      </c>
      <c r="F358" s="14" t="s">
        <v>61</v>
      </c>
      <c r="G358" s="11" t="s">
        <v>2420</v>
      </c>
      <c r="H358" s="14" t="s">
        <v>600</v>
      </c>
      <c r="I358" s="14" t="s">
        <v>1816</v>
      </c>
      <c r="J358" s="14" t="s">
        <v>2610</v>
      </c>
      <c r="K358" s="11" t="s">
        <v>100</v>
      </c>
      <c r="L358" s="20">
        <v>17782</v>
      </c>
      <c r="M358" s="11">
        <v>17782</v>
      </c>
      <c r="N358" s="11"/>
      <c r="O358" s="11"/>
      <c r="P358" s="11"/>
      <c r="Q358" s="11"/>
      <c r="R358" s="11"/>
      <c r="S358" s="11" t="s">
        <v>83</v>
      </c>
      <c r="T358" s="11" t="s">
        <v>35</v>
      </c>
      <c r="U358" s="20">
        <v>2500</v>
      </c>
      <c r="V358" s="14" t="s">
        <v>2611</v>
      </c>
      <c r="W358" s="20">
        <v>12750</v>
      </c>
      <c r="X358" s="14" t="s">
        <v>768</v>
      </c>
      <c r="Y358" s="29"/>
      <c r="Z358" s="29">
        <v>12</v>
      </c>
      <c r="AA358" s="14">
        <v>49.62</v>
      </c>
      <c r="AB358" s="14">
        <v>49.62</v>
      </c>
      <c r="AC358" s="14"/>
      <c r="AD358" s="14"/>
      <c r="AE358" s="14"/>
      <c r="AF358" s="14"/>
      <c r="AG358" s="47" t="s">
        <v>2612</v>
      </c>
      <c r="AH358" s="14" t="s">
        <v>2613</v>
      </c>
      <c r="AI358" s="14" t="s">
        <v>2614</v>
      </c>
      <c r="AJ358" s="45" t="s">
        <v>2615</v>
      </c>
      <c r="AK358" s="11" t="s">
        <v>2616</v>
      </c>
      <c r="AL358" s="24" t="s">
        <v>2456</v>
      </c>
      <c r="AM358" s="11" t="s">
        <v>57</v>
      </c>
      <c r="AN358" s="11"/>
      <c r="AO358" s="12" t="s">
        <v>2426</v>
      </c>
      <c r="AP358" s="14" t="s">
        <v>78</v>
      </c>
      <c r="AQ358" s="14"/>
      <c r="AR358" s="14"/>
      <c r="AS358" s="14"/>
      <c r="AT358" s="14" t="str">
        <f ca="1">IFERROR(VLOOKUP(B358,'[2]2017省级重点项目'!$B$3:$O$206,6,0),"")</f>
        <v/>
      </c>
      <c r="AU358" s="14" t="str">
        <f ca="1" t="shared" si="25"/>
        <v/>
      </c>
      <c r="AV358" s="14" t="str">
        <f ca="1">IFERROR(VLOOKUP(B358,'[2]2017省级重点项目'!$B$3:$O$206,7,0),"")</f>
        <v/>
      </c>
      <c r="AW358" s="14" t="str">
        <f ca="1" t="shared" si="26"/>
        <v/>
      </c>
      <c r="AX358" s="14" t="str">
        <f ca="1">IFERROR(VLOOKUP(B358,'[2]2017省级重点项目'!$B$3:$O$206,12,0),"")</f>
        <v/>
      </c>
      <c r="AY358" s="14" t="str">
        <f ca="1">IFERROR(VLOOKUP(B358,'[2]2017省级重点项目'!$B$3:$O$206,9,0),"")</f>
        <v/>
      </c>
      <c r="AZ358" s="14" t="str">
        <f ca="1">IFERROR(VLOOKUP(B358,'[2]2017省级重点项目'!$B$3:$O$206,10,0),"")</f>
        <v/>
      </c>
    </row>
    <row r="359" s="1" customFormat="1" ht="66" customHeight="1" spans="1:52">
      <c r="A359" s="11">
        <f>IF(AJ359="","",COUNTA($AJ$7:AJ359))</f>
        <v>347</v>
      </c>
      <c r="B359" s="14" t="s">
        <v>2617</v>
      </c>
      <c r="C359" s="14" t="s">
        <v>60</v>
      </c>
      <c r="D359" s="14" t="s">
        <v>61</v>
      </c>
      <c r="E359" s="14" t="s">
        <v>78</v>
      </c>
      <c r="F359" s="14" t="s">
        <v>61</v>
      </c>
      <c r="G359" s="11" t="s">
        <v>2420</v>
      </c>
      <c r="H359" s="14" t="s">
        <v>264</v>
      </c>
      <c r="I359" s="14" t="s">
        <v>2618</v>
      </c>
      <c r="J359" s="14" t="s">
        <v>2619</v>
      </c>
      <c r="K359" s="11" t="s">
        <v>82</v>
      </c>
      <c r="L359" s="20">
        <v>33200</v>
      </c>
      <c r="M359" s="11">
        <v>33200</v>
      </c>
      <c r="N359" s="11"/>
      <c r="O359" s="11"/>
      <c r="P359" s="11"/>
      <c r="Q359" s="11"/>
      <c r="R359" s="11"/>
      <c r="S359" s="11" t="s">
        <v>83</v>
      </c>
      <c r="T359" s="11" t="s">
        <v>35</v>
      </c>
      <c r="U359" s="20">
        <v>9000</v>
      </c>
      <c r="V359" s="14" t="s">
        <v>767</v>
      </c>
      <c r="W359" s="20">
        <v>6000</v>
      </c>
      <c r="X359" s="14" t="s">
        <v>2620</v>
      </c>
      <c r="Y359" s="29"/>
      <c r="Z359" s="29"/>
      <c r="AA359" s="14">
        <v>64</v>
      </c>
      <c r="AB359" s="14">
        <v>64</v>
      </c>
      <c r="AC359" s="14">
        <v>260</v>
      </c>
      <c r="AD359" s="14">
        <v>260</v>
      </c>
      <c r="AE359" s="14"/>
      <c r="AF359" s="14"/>
      <c r="AG359" s="47" t="s">
        <v>2612</v>
      </c>
      <c r="AH359" s="14" t="s">
        <v>2613</v>
      </c>
      <c r="AI359" s="14" t="s">
        <v>2614</v>
      </c>
      <c r="AJ359" s="45" t="s">
        <v>2615</v>
      </c>
      <c r="AK359" s="11" t="s">
        <v>2616</v>
      </c>
      <c r="AL359" s="24" t="s">
        <v>2456</v>
      </c>
      <c r="AM359" s="11" t="s">
        <v>57</v>
      </c>
      <c r="AN359" s="11"/>
      <c r="AO359" s="12" t="s">
        <v>2426</v>
      </c>
      <c r="AP359" s="14"/>
      <c r="AQ359" s="14"/>
      <c r="AR359" s="14"/>
      <c r="AS359" s="14"/>
      <c r="AT359" s="14" t="str">
        <f ca="1">IFERROR(VLOOKUP(B359,'[2]2017省级重点项目'!$B$3:$O$206,6,0),"")</f>
        <v/>
      </c>
      <c r="AU359" s="14" t="str">
        <f ca="1" t="shared" si="25"/>
        <v/>
      </c>
      <c r="AV359" s="14" t="str">
        <f ca="1">IFERROR(VLOOKUP(B359,'[2]2017省级重点项目'!$B$3:$O$206,7,0),"")</f>
        <v/>
      </c>
      <c r="AW359" s="14" t="str">
        <f ca="1" t="shared" si="26"/>
        <v/>
      </c>
      <c r="AX359" s="14" t="str">
        <f ca="1">IFERROR(VLOOKUP(B359,'[2]2017省级重点项目'!$B$3:$O$206,12,0),"")</f>
        <v/>
      </c>
      <c r="AY359" s="14" t="str">
        <f ca="1">IFERROR(VLOOKUP(B359,'[2]2017省级重点项目'!$B$3:$O$206,9,0),"")</f>
        <v/>
      </c>
      <c r="AZ359" s="14" t="str">
        <f ca="1">IFERROR(VLOOKUP(B359,'[2]2017省级重点项目'!$B$3:$O$206,10,0),"")</f>
        <v/>
      </c>
    </row>
    <row r="360" s="1" customFormat="1" ht="30" customHeight="1" spans="1:53">
      <c r="A360" s="11"/>
      <c r="B360" s="11" t="s">
        <v>2621</v>
      </c>
      <c r="C360" s="11"/>
      <c r="D360" s="11"/>
      <c r="E360" s="11"/>
      <c r="F360" s="11"/>
      <c r="G360" s="11"/>
      <c r="H360" s="11"/>
      <c r="I360" s="11"/>
      <c r="J360" s="11">
        <f ca="1">COUNTIFS(AM:AM,"在建",G:G,B360)</f>
        <v>58</v>
      </c>
      <c r="K360" s="11" t="s">
        <v>56</v>
      </c>
      <c r="L360" s="20">
        <f ca="1">SUMIFS(L:L,AM:AM,"在建",G:G,B360)</f>
        <v>9593054</v>
      </c>
      <c r="M360" s="11"/>
      <c r="N360" s="11"/>
      <c r="O360" s="11"/>
      <c r="P360" s="11"/>
      <c r="Q360" s="11"/>
      <c r="R360" s="11"/>
      <c r="S360" s="11"/>
      <c r="T360" s="11"/>
      <c r="U360" s="20">
        <f ca="1">SUMIFS(U:U,AM:AM,"在建",G:G,B360)</f>
        <v>5875148</v>
      </c>
      <c r="V360" s="11"/>
      <c r="W360" s="20">
        <f ca="1">SUMIFS(W:W,AM:AM,"在建",G:G,B360)</f>
        <v>1626471</v>
      </c>
      <c r="X360" s="11"/>
      <c r="Y360" s="29"/>
      <c r="Z360" s="29"/>
      <c r="AA360" s="11"/>
      <c r="AB360" s="11"/>
      <c r="AC360" s="11"/>
      <c r="AD360" s="11"/>
      <c r="AE360" s="11"/>
      <c r="AF360" s="11"/>
      <c r="AG360" s="43"/>
      <c r="AH360" s="44"/>
      <c r="AI360" s="44"/>
      <c r="AJ360" s="45"/>
      <c r="AK360" s="44"/>
      <c r="AL360" s="44"/>
      <c r="AM360" s="11"/>
      <c r="AN360" s="11"/>
      <c r="AO360" s="13"/>
      <c r="AP360" s="11"/>
      <c r="AQ360" s="11"/>
      <c r="AR360" s="14"/>
      <c r="AS360" s="11"/>
      <c r="AT360" s="11"/>
      <c r="AU360" s="11"/>
      <c r="AV360" s="11"/>
      <c r="AW360" s="11"/>
      <c r="AX360" s="11"/>
      <c r="AY360" s="11"/>
      <c r="AZ360" s="11"/>
      <c r="BA360" s="79"/>
    </row>
    <row r="361" s="1" customFormat="1" ht="77" customHeight="1" spans="1:52">
      <c r="A361" s="11">
        <f>IF(AJ361="","",COUNTA($AJ$7:AJ361))</f>
        <v>348</v>
      </c>
      <c r="B361" s="14" t="s">
        <v>2622</v>
      </c>
      <c r="C361" s="14" t="s">
        <v>61</v>
      </c>
      <c r="D361" s="14" t="s">
        <v>61</v>
      </c>
      <c r="E361" s="14" t="s">
        <v>61</v>
      </c>
      <c r="F361" s="14" t="s">
        <v>61</v>
      </c>
      <c r="G361" s="11" t="s">
        <v>2621</v>
      </c>
      <c r="H361" s="14" t="s">
        <v>702</v>
      </c>
      <c r="I361" s="14" t="s">
        <v>703</v>
      </c>
      <c r="J361" s="14" t="s">
        <v>2623</v>
      </c>
      <c r="K361" s="25" t="s">
        <v>2624</v>
      </c>
      <c r="L361" s="20">
        <v>10850</v>
      </c>
      <c r="M361" s="11">
        <v>10850</v>
      </c>
      <c r="N361" s="11"/>
      <c r="O361" s="11"/>
      <c r="P361" s="11"/>
      <c r="Q361" s="11"/>
      <c r="R361" s="11"/>
      <c r="S361" s="11" t="s">
        <v>83</v>
      </c>
      <c r="T361" s="11" t="s">
        <v>35</v>
      </c>
      <c r="U361" s="20">
        <v>5000</v>
      </c>
      <c r="V361" s="14" t="s">
        <v>2625</v>
      </c>
      <c r="W361" s="20">
        <v>2500</v>
      </c>
      <c r="X361" s="12" t="s">
        <v>1164</v>
      </c>
      <c r="Y361" s="29"/>
      <c r="Z361" s="29"/>
      <c r="AA361" s="14">
        <v>5.73</v>
      </c>
      <c r="AB361" s="14"/>
      <c r="AC361" s="14"/>
      <c r="AD361" s="14"/>
      <c r="AE361" s="14"/>
      <c r="AF361" s="14"/>
      <c r="AG361" s="47" t="s">
        <v>2626</v>
      </c>
      <c r="AH361" s="14" t="s">
        <v>708</v>
      </c>
      <c r="AI361" s="14" t="s">
        <v>709</v>
      </c>
      <c r="AJ361" s="45" t="s">
        <v>702</v>
      </c>
      <c r="AK361" s="11" t="s">
        <v>710</v>
      </c>
      <c r="AL361" s="11" t="s">
        <v>711</v>
      </c>
      <c r="AM361" s="11" t="s">
        <v>57</v>
      </c>
      <c r="AN361" s="11"/>
      <c r="AO361" s="12" t="s">
        <v>737</v>
      </c>
      <c r="AP361" s="14"/>
      <c r="AQ361" s="14"/>
      <c r="AR361" s="14"/>
      <c r="AS361" s="14"/>
      <c r="AT361" s="14" t="str">
        <f ca="1">IFERROR(VLOOKUP(B361,'[2]2017省级重点项目'!$B$3:$O$206,6,0),"")</f>
        <v/>
      </c>
      <c r="AU361" s="14" t="str">
        <f ca="1" t="shared" ref="AU361:AU395" si="27">IFERROR(L361-AT361,"")</f>
        <v/>
      </c>
      <c r="AV361" s="14" t="str">
        <f ca="1">IFERROR(VLOOKUP(B361,'[2]2017省级重点项目'!$B$3:$O$206,7,0),"")</f>
        <v/>
      </c>
      <c r="AW361" s="14" t="str">
        <f ca="1" t="shared" ref="AW361:AW395" si="28">IFERROR(W361-AV361,"")</f>
        <v/>
      </c>
      <c r="AX361" s="14" t="str">
        <f ca="1">IFERROR(VLOOKUP(B361,'[2]2017省级重点项目'!$B$3:$O$206,12,0),"")</f>
        <v/>
      </c>
      <c r="AY361" s="14" t="str">
        <f ca="1">IFERROR(VLOOKUP(B361,'[2]2017省级重点项目'!$B$3:$O$206,9,0),"")</f>
        <v/>
      </c>
      <c r="AZ361" s="14" t="str">
        <f ca="1">IFERROR(VLOOKUP(B361,'[2]2017省级重点项目'!$B$3:$O$206,10,0),"")</f>
        <v/>
      </c>
    </row>
    <row r="362" s="1" customFormat="1" ht="73" customHeight="1" spans="1:52">
      <c r="A362" s="11">
        <f>IF(AJ362="","",COUNTA($AJ$7:AJ362))</f>
        <v>349</v>
      </c>
      <c r="B362" s="14" t="s">
        <v>2627</v>
      </c>
      <c r="C362" s="14" t="s">
        <v>61</v>
      </c>
      <c r="D362" s="14" t="s">
        <v>61</v>
      </c>
      <c r="E362" s="14" t="s">
        <v>61</v>
      </c>
      <c r="F362" s="14" t="s">
        <v>61</v>
      </c>
      <c r="G362" s="11" t="s">
        <v>2621</v>
      </c>
      <c r="H362" s="14" t="s">
        <v>702</v>
      </c>
      <c r="I362" s="14" t="s">
        <v>1142</v>
      </c>
      <c r="J362" s="14" t="s">
        <v>2628</v>
      </c>
      <c r="K362" s="25" t="s">
        <v>2624</v>
      </c>
      <c r="L362" s="20">
        <v>20620</v>
      </c>
      <c r="M362" s="11">
        <v>20620</v>
      </c>
      <c r="N362" s="11"/>
      <c r="O362" s="11"/>
      <c r="P362" s="11"/>
      <c r="Q362" s="11"/>
      <c r="R362" s="11"/>
      <c r="S362" s="11" t="s">
        <v>897</v>
      </c>
      <c r="T362" s="11" t="s">
        <v>35</v>
      </c>
      <c r="U362" s="20">
        <v>14000</v>
      </c>
      <c r="V362" s="14" t="s">
        <v>2625</v>
      </c>
      <c r="W362" s="20">
        <v>3000</v>
      </c>
      <c r="X362" s="12" t="s">
        <v>2629</v>
      </c>
      <c r="Y362" s="29"/>
      <c r="Z362" s="29"/>
      <c r="AA362" s="14">
        <v>8.44</v>
      </c>
      <c r="AB362" s="14"/>
      <c r="AC362" s="14"/>
      <c r="AD362" s="14"/>
      <c r="AE362" s="14"/>
      <c r="AF362" s="14"/>
      <c r="AG362" s="47" t="s">
        <v>2626</v>
      </c>
      <c r="AH362" s="14" t="s">
        <v>708</v>
      </c>
      <c r="AI362" s="14" t="s">
        <v>709</v>
      </c>
      <c r="AJ362" s="45" t="s">
        <v>702</v>
      </c>
      <c r="AK362" s="11" t="s">
        <v>710</v>
      </c>
      <c r="AL362" s="11" t="s">
        <v>711</v>
      </c>
      <c r="AM362" s="11" t="s">
        <v>57</v>
      </c>
      <c r="AN362" s="11"/>
      <c r="AO362" s="12" t="s">
        <v>737</v>
      </c>
      <c r="AP362" s="14"/>
      <c r="AQ362" s="14"/>
      <c r="AR362" s="14"/>
      <c r="AS362" s="14"/>
      <c r="AT362" s="14" t="str">
        <f ca="1">IFERROR(VLOOKUP(B362,'[2]2017省级重点项目'!$B$3:$O$206,6,0),"")</f>
        <v/>
      </c>
      <c r="AU362" s="14" t="str">
        <f ca="1" t="shared" si="27"/>
        <v/>
      </c>
      <c r="AV362" s="14" t="str">
        <f ca="1">IFERROR(VLOOKUP(B362,'[2]2017省级重点项目'!$B$3:$O$206,7,0),"")</f>
        <v/>
      </c>
      <c r="AW362" s="14" t="str">
        <f ca="1" t="shared" si="28"/>
        <v/>
      </c>
      <c r="AX362" s="14" t="str">
        <f ca="1">IFERROR(VLOOKUP(B362,'[2]2017省级重点项目'!$B$3:$O$206,12,0),"")</f>
        <v/>
      </c>
      <c r="AY362" s="14" t="str">
        <f ca="1">IFERROR(VLOOKUP(B362,'[2]2017省级重点项目'!$B$3:$O$206,9,0),"")</f>
        <v/>
      </c>
      <c r="AZ362" s="14" t="str">
        <f ca="1">IFERROR(VLOOKUP(B362,'[2]2017省级重点项目'!$B$3:$O$206,10,0),"")</f>
        <v/>
      </c>
    </row>
    <row r="363" s="1" customFormat="1" ht="78" customHeight="1" spans="1:52">
      <c r="A363" s="11">
        <f>IF(AJ363="","",COUNTA($AJ$7:AJ363))</f>
        <v>350</v>
      </c>
      <c r="B363" s="14" t="s">
        <v>2630</v>
      </c>
      <c r="C363" s="14" t="s">
        <v>57</v>
      </c>
      <c r="D363" s="14" t="s">
        <v>1676</v>
      </c>
      <c r="E363" s="14" t="s">
        <v>78</v>
      </c>
      <c r="F363" s="14" t="s">
        <v>61</v>
      </c>
      <c r="G363" s="11" t="s">
        <v>2621</v>
      </c>
      <c r="H363" s="14" t="s">
        <v>702</v>
      </c>
      <c r="I363" s="14" t="s">
        <v>2631</v>
      </c>
      <c r="J363" s="14" t="s">
        <v>2632</v>
      </c>
      <c r="K363" s="11" t="s">
        <v>2633</v>
      </c>
      <c r="L363" s="20">
        <v>71000</v>
      </c>
      <c r="M363" s="11">
        <v>71000</v>
      </c>
      <c r="N363" s="11"/>
      <c r="O363" s="11"/>
      <c r="P363" s="11"/>
      <c r="Q363" s="11"/>
      <c r="R363" s="11"/>
      <c r="S363" s="11" t="s">
        <v>83</v>
      </c>
      <c r="T363" s="11" t="s">
        <v>35</v>
      </c>
      <c r="U363" s="20">
        <v>69350</v>
      </c>
      <c r="V363" s="14" t="s">
        <v>2634</v>
      </c>
      <c r="W363" s="20">
        <v>1650</v>
      </c>
      <c r="X363" s="14" t="s">
        <v>768</v>
      </c>
      <c r="Y363" s="29"/>
      <c r="Z363" s="29">
        <v>7</v>
      </c>
      <c r="AA363" s="14">
        <v>34.76</v>
      </c>
      <c r="AB363" s="14"/>
      <c r="AC363" s="14"/>
      <c r="AD363" s="14"/>
      <c r="AE363" s="14"/>
      <c r="AF363" s="14"/>
      <c r="AG363" s="47" t="s">
        <v>2626</v>
      </c>
      <c r="AH363" s="14" t="s">
        <v>708</v>
      </c>
      <c r="AI363" s="14" t="s">
        <v>709</v>
      </c>
      <c r="AJ363" s="45" t="s">
        <v>702</v>
      </c>
      <c r="AK363" s="11" t="s">
        <v>710</v>
      </c>
      <c r="AL363" s="11" t="s">
        <v>711</v>
      </c>
      <c r="AM363" s="11" t="s">
        <v>57</v>
      </c>
      <c r="AN363" s="11"/>
      <c r="AO363" s="12" t="s">
        <v>737</v>
      </c>
      <c r="AP363" s="14" t="s">
        <v>78</v>
      </c>
      <c r="AQ363" s="14"/>
      <c r="AR363" s="14"/>
      <c r="AS363" s="14"/>
      <c r="AT363" s="14" t="str">
        <f ca="1">IFERROR(VLOOKUP(B363,'[2]2017省级重点项目'!$B$3:$O$206,6,0),"")</f>
        <v/>
      </c>
      <c r="AU363" s="14" t="str">
        <f ca="1" t="shared" si="27"/>
        <v/>
      </c>
      <c r="AV363" s="14" t="str">
        <f ca="1">IFERROR(VLOOKUP(B363,'[2]2017省级重点项目'!$B$3:$O$206,7,0),"")</f>
        <v/>
      </c>
      <c r="AW363" s="14" t="str">
        <f ca="1" t="shared" si="28"/>
        <v/>
      </c>
      <c r="AX363" s="14" t="str">
        <f ca="1">IFERROR(VLOOKUP(B363,'[2]2017省级重点项目'!$B$3:$O$206,12,0),"")</f>
        <v/>
      </c>
      <c r="AY363" s="14" t="str">
        <f ca="1">IFERROR(VLOOKUP(B363,'[2]2017省级重点项目'!$B$3:$O$206,9,0),"")</f>
        <v/>
      </c>
      <c r="AZ363" s="14" t="str">
        <f ca="1">IFERROR(VLOOKUP(B363,'[2]2017省级重点项目'!$B$3:$O$206,10,0),"")</f>
        <v/>
      </c>
    </row>
    <row r="364" s="1" customFormat="1" ht="72" customHeight="1" spans="1:52">
      <c r="A364" s="11">
        <f>IF(AJ364="","",COUNTA($AJ$7:AJ364))</f>
        <v>351</v>
      </c>
      <c r="B364" s="14" t="s">
        <v>2635</v>
      </c>
      <c r="C364" s="14" t="s">
        <v>57</v>
      </c>
      <c r="D364" s="14" t="s">
        <v>57</v>
      </c>
      <c r="E364" s="14" t="s">
        <v>78</v>
      </c>
      <c r="F364" s="14" t="s">
        <v>61</v>
      </c>
      <c r="G364" s="11" t="s">
        <v>2621</v>
      </c>
      <c r="H364" s="14" t="s">
        <v>702</v>
      </c>
      <c r="I364" s="14" t="s">
        <v>1667</v>
      </c>
      <c r="J364" s="12" t="s">
        <v>2636</v>
      </c>
      <c r="K364" s="11" t="s">
        <v>2637</v>
      </c>
      <c r="L364" s="20">
        <v>77285</v>
      </c>
      <c r="M364" s="11">
        <v>77285</v>
      </c>
      <c r="N364" s="11"/>
      <c r="O364" s="11"/>
      <c r="P364" s="11"/>
      <c r="Q364" s="11"/>
      <c r="R364" s="11"/>
      <c r="S364" s="11" t="s">
        <v>83</v>
      </c>
      <c r="T364" s="11" t="s">
        <v>35</v>
      </c>
      <c r="U364" s="20">
        <v>20000</v>
      </c>
      <c r="V364" s="14" t="s">
        <v>2638</v>
      </c>
      <c r="W364" s="20">
        <v>4000</v>
      </c>
      <c r="X364" s="14" t="s">
        <v>2639</v>
      </c>
      <c r="Y364" s="29"/>
      <c r="Z364" s="29"/>
      <c r="AA364" s="14">
        <v>14.51</v>
      </c>
      <c r="AB364" s="14">
        <v>14.51</v>
      </c>
      <c r="AC364" s="14"/>
      <c r="AD364" s="14"/>
      <c r="AE364" s="14"/>
      <c r="AF364" s="14"/>
      <c r="AG364" s="47" t="s">
        <v>2640</v>
      </c>
      <c r="AH364" s="14" t="s">
        <v>2641</v>
      </c>
      <c r="AI364" s="14" t="s">
        <v>2642</v>
      </c>
      <c r="AJ364" s="45" t="s">
        <v>702</v>
      </c>
      <c r="AK364" s="11" t="s">
        <v>710</v>
      </c>
      <c r="AL364" s="11" t="s">
        <v>711</v>
      </c>
      <c r="AM364" s="11" t="s">
        <v>57</v>
      </c>
      <c r="AN364" s="11"/>
      <c r="AO364" s="12" t="s">
        <v>737</v>
      </c>
      <c r="AP364" s="14"/>
      <c r="AQ364" s="14"/>
      <c r="AR364" s="14"/>
      <c r="AS364" s="14"/>
      <c r="AT364" s="14" t="str">
        <f ca="1">IFERROR(VLOOKUP(B364,'[2]2017省级重点项目'!$B$3:$O$206,6,0),"")</f>
        <v/>
      </c>
      <c r="AU364" s="14" t="str">
        <f ca="1" t="shared" si="27"/>
        <v/>
      </c>
      <c r="AV364" s="14" t="str">
        <f ca="1">IFERROR(VLOOKUP(B364,'[2]2017省级重点项目'!$B$3:$O$206,7,0),"")</f>
        <v/>
      </c>
      <c r="AW364" s="14" t="str">
        <f ca="1" t="shared" si="28"/>
        <v/>
      </c>
      <c r="AX364" s="14" t="str">
        <f ca="1">IFERROR(VLOOKUP(B364,'[2]2017省级重点项目'!$B$3:$O$206,12,0),"")</f>
        <v/>
      </c>
      <c r="AY364" s="14" t="str">
        <f ca="1">IFERROR(VLOOKUP(B364,'[2]2017省级重点项目'!$B$3:$O$206,9,0),"")</f>
        <v/>
      </c>
      <c r="AZ364" s="14" t="str">
        <f ca="1">IFERROR(VLOOKUP(B364,'[2]2017省级重点项目'!$B$3:$O$206,10,0),"")</f>
        <v/>
      </c>
    </row>
    <row r="365" s="1" customFormat="1" ht="86" customHeight="1" spans="1:52">
      <c r="A365" s="11">
        <f>IF(AJ365="","",COUNTA($AJ$7:AJ365))</f>
        <v>352</v>
      </c>
      <c r="B365" s="14" t="s">
        <v>2643</v>
      </c>
      <c r="C365" s="14" t="s">
        <v>118</v>
      </c>
      <c r="D365" s="14" t="s">
        <v>118</v>
      </c>
      <c r="E365" s="14" t="s">
        <v>78</v>
      </c>
      <c r="F365" s="14" t="s">
        <v>61</v>
      </c>
      <c r="G365" s="11" t="s">
        <v>2621</v>
      </c>
      <c r="H365" s="14" t="s">
        <v>702</v>
      </c>
      <c r="I365" s="14" t="s">
        <v>1142</v>
      </c>
      <c r="J365" s="14" t="s">
        <v>2644</v>
      </c>
      <c r="K365" s="11" t="s">
        <v>2645</v>
      </c>
      <c r="L365" s="20">
        <v>340000</v>
      </c>
      <c r="M365" s="11"/>
      <c r="N365" s="11">
        <v>340000</v>
      </c>
      <c r="O365" s="11"/>
      <c r="P365" s="11"/>
      <c r="Q365" s="11"/>
      <c r="R365" s="11"/>
      <c r="S365" s="11" t="s">
        <v>897</v>
      </c>
      <c r="T365" s="11" t="s">
        <v>221</v>
      </c>
      <c r="U365" s="20">
        <v>150000</v>
      </c>
      <c r="V365" s="14" t="s">
        <v>2646</v>
      </c>
      <c r="W365" s="20">
        <v>50000</v>
      </c>
      <c r="X365" s="14" t="s">
        <v>2647</v>
      </c>
      <c r="Y365" s="29"/>
      <c r="Z365" s="29"/>
      <c r="AA365" s="14">
        <v>97.3</v>
      </c>
      <c r="AB365" s="14"/>
      <c r="AC365" s="14"/>
      <c r="AD365" s="14"/>
      <c r="AE365" s="14"/>
      <c r="AF365" s="14"/>
      <c r="AG365" s="47" t="s">
        <v>2648</v>
      </c>
      <c r="AH365" s="14" t="s">
        <v>2649</v>
      </c>
      <c r="AI365" s="14" t="s">
        <v>2649</v>
      </c>
      <c r="AJ365" s="45" t="s">
        <v>702</v>
      </c>
      <c r="AK365" s="11" t="s">
        <v>710</v>
      </c>
      <c r="AL365" s="24" t="s">
        <v>720</v>
      </c>
      <c r="AM365" s="11" t="s">
        <v>57</v>
      </c>
      <c r="AN365" s="11"/>
      <c r="AO365" s="12" t="s">
        <v>737</v>
      </c>
      <c r="AP365" s="14" t="s">
        <v>78</v>
      </c>
      <c r="AQ365" s="14"/>
      <c r="AR365" s="14"/>
      <c r="AS365" s="14"/>
      <c r="AT365" s="14" t="str">
        <f ca="1">IFERROR(VLOOKUP(B365,'[2]2017省级重点项目'!$B$3:$O$206,6,0),"")</f>
        <v/>
      </c>
      <c r="AU365" s="14" t="str">
        <f ca="1" t="shared" si="27"/>
        <v/>
      </c>
      <c r="AV365" s="14" t="str">
        <f ca="1">IFERROR(VLOOKUP(B365,'[2]2017省级重点项目'!$B$3:$O$206,7,0),"")</f>
        <v/>
      </c>
      <c r="AW365" s="14" t="str">
        <f ca="1" t="shared" si="28"/>
        <v/>
      </c>
      <c r="AX365" s="14" t="str">
        <f ca="1">IFERROR(VLOOKUP(B365,'[2]2017省级重点项目'!$B$3:$O$206,12,0),"")</f>
        <v/>
      </c>
      <c r="AY365" s="14" t="str">
        <f ca="1">IFERROR(VLOOKUP(B365,'[2]2017省级重点项目'!$B$3:$O$206,9,0),"")</f>
        <v/>
      </c>
      <c r="AZ365" s="14" t="str">
        <f ca="1">IFERROR(VLOOKUP(B365,'[2]2017省级重点项目'!$B$3:$O$206,10,0),"")</f>
        <v/>
      </c>
    </row>
    <row r="366" s="1" customFormat="1" ht="80" customHeight="1" spans="1:52">
      <c r="A366" s="11">
        <f>IF(AJ366="","",COUNTA($AJ$7:AJ366))</f>
        <v>353</v>
      </c>
      <c r="B366" s="14" t="s">
        <v>2650</v>
      </c>
      <c r="C366" s="14" t="s">
        <v>57</v>
      </c>
      <c r="D366" s="14" t="s">
        <v>1676</v>
      </c>
      <c r="E366" s="14" t="s">
        <v>61</v>
      </c>
      <c r="F366" s="14" t="s">
        <v>61</v>
      </c>
      <c r="G366" s="11" t="s">
        <v>2621</v>
      </c>
      <c r="H366" s="14" t="s">
        <v>702</v>
      </c>
      <c r="I366" s="14" t="s">
        <v>2651</v>
      </c>
      <c r="J366" s="14" t="s">
        <v>2652</v>
      </c>
      <c r="K366" s="25" t="s">
        <v>2653</v>
      </c>
      <c r="L366" s="20">
        <v>24000</v>
      </c>
      <c r="M366" s="11"/>
      <c r="N366" s="11">
        <v>24000</v>
      </c>
      <c r="O366" s="11"/>
      <c r="P366" s="11"/>
      <c r="Q366" s="11"/>
      <c r="R366" s="11"/>
      <c r="S366" s="11" t="s">
        <v>66</v>
      </c>
      <c r="T366" s="11" t="s">
        <v>35</v>
      </c>
      <c r="U366" s="20">
        <v>19500</v>
      </c>
      <c r="V366" s="14" t="s">
        <v>2654</v>
      </c>
      <c r="W366" s="20">
        <v>2200</v>
      </c>
      <c r="X366" s="14" t="s">
        <v>768</v>
      </c>
      <c r="Y366" s="29"/>
      <c r="Z366" s="29">
        <v>8</v>
      </c>
      <c r="AA366" s="14">
        <v>6.4</v>
      </c>
      <c r="AB366" s="14">
        <v>0</v>
      </c>
      <c r="AC366" s="14">
        <v>0</v>
      </c>
      <c r="AD366" s="14">
        <v>0</v>
      </c>
      <c r="AE366" s="14">
        <v>0</v>
      </c>
      <c r="AF366" s="14">
        <v>0</v>
      </c>
      <c r="AG366" s="47" t="s">
        <v>2655</v>
      </c>
      <c r="AH366" s="14" t="s">
        <v>2656</v>
      </c>
      <c r="AI366" s="14" t="s">
        <v>2657</v>
      </c>
      <c r="AJ366" s="45" t="s">
        <v>702</v>
      </c>
      <c r="AK366" s="11" t="s">
        <v>710</v>
      </c>
      <c r="AL366" s="24" t="s">
        <v>720</v>
      </c>
      <c r="AM366" s="11" t="s">
        <v>57</v>
      </c>
      <c r="AN366" s="11"/>
      <c r="AO366" s="12" t="s">
        <v>737</v>
      </c>
      <c r="AP366" s="14" t="s">
        <v>78</v>
      </c>
      <c r="AQ366" s="14"/>
      <c r="AR366" s="14"/>
      <c r="AS366" s="14"/>
      <c r="AT366" s="14" t="str">
        <f ca="1">IFERROR(VLOOKUP(B366,'[2]2017省级重点项目'!$B$3:$O$206,6,0),"")</f>
        <v/>
      </c>
      <c r="AU366" s="14" t="str">
        <f ca="1" t="shared" si="27"/>
        <v/>
      </c>
      <c r="AV366" s="14" t="str">
        <f ca="1">IFERROR(VLOOKUP(B366,'[2]2017省级重点项目'!$B$3:$O$206,7,0),"")</f>
        <v/>
      </c>
      <c r="AW366" s="14" t="str">
        <f ca="1" t="shared" si="28"/>
        <v/>
      </c>
      <c r="AX366" s="14" t="str">
        <f ca="1">IFERROR(VLOOKUP(B366,'[2]2017省级重点项目'!$B$3:$O$206,12,0),"")</f>
        <v/>
      </c>
      <c r="AY366" s="14" t="str">
        <f ca="1">IFERROR(VLOOKUP(B366,'[2]2017省级重点项目'!$B$3:$O$206,9,0),"")</f>
        <v/>
      </c>
      <c r="AZ366" s="14" t="str">
        <f ca="1">IFERROR(VLOOKUP(B366,'[2]2017省级重点项目'!$B$3:$O$206,10,0),"")</f>
        <v/>
      </c>
    </row>
    <row r="367" s="1" customFormat="1" ht="63" customHeight="1" spans="1:52">
      <c r="A367" s="11">
        <f>IF(AJ367="","",COUNTA($AJ$7:AJ367))</f>
        <v>354</v>
      </c>
      <c r="B367" s="14" t="s">
        <v>2658</v>
      </c>
      <c r="C367" s="12" t="s">
        <v>61</v>
      </c>
      <c r="D367" s="12"/>
      <c r="E367" s="12"/>
      <c r="F367" s="12" t="s">
        <v>61</v>
      </c>
      <c r="G367" s="13" t="s">
        <v>2621</v>
      </c>
      <c r="H367" s="12" t="s">
        <v>702</v>
      </c>
      <c r="I367" s="12" t="s">
        <v>1649</v>
      </c>
      <c r="J367" s="14" t="s">
        <v>2659</v>
      </c>
      <c r="K367" s="11" t="s">
        <v>2660</v>
      </c>
      <c r="L367" s="20">
        <v>13200</v>
      </c>
      <c r="M367" s="11"/>
      <c r="N367" s="11"/>
      <c r="O367" s="11"/>
      <c r="P367" s="11"/>
      <c r="Q367" s="11"/>
      <c r="R367" s="11"/>
      <c r="S367" s="11"/>
      <c r="T367" s="11"/>
      <c r="U367" s="20">
        <v>11200</v>
      </c>
      <c r="V367" s="14" t="s">
        <v>2661</v>
      </c>
      <c r="W367" s="20">
        <v>1000</v>
      </c>
      <c r="X367" s="14" t="s">
        <v>2662</v>
      </c>
      <c r="Y367" s="29"/>
      <c r="Z367" s="29"/>
      <c r="AA367" s="14"/>
      <c r="AB367" s="14"/>
      <c r="AC367" s="14"/>
      <c r="AD367" s="14"/>
      <c r="AE367" s="14"/>
      <c r="AF367" s="14"/>
      <c r="AG367" s="47" t="s">
        <v>2663</v>
      </c>
      <c r="AH367" s="14"/>
      <c r="AI367" s="14"/>
      <c r="AJ367" s="76" t="s">
        <v>702</v>
      </c>
      <c r="AK367" s="25" t="s">
        <v>710</v>
      </c>
      <c r="AL367" s="24" t="s">
        <v>720</v>
      </c>
      <c r="AM367" s="11" t="s">
        <v>57</v>
      </c>
      <c r="AN367" s="11"/>
      <c r="AO367" s="12"/>
      <c r="AP367" s="14"/>
      <c r="AQ367" s="95"/>
      <c r="AR367" s="95"/>
      <c r="AS367" s="95"/>
      <c r="AT367" s="14" t="str">
        <f ca="1">IFERROR(VLOOKUP(B367,'[2]2017省级重点项目'!$B$3:$O$206,6,0),"")</f>
        <v/>
      </c>
      <c r="AU367" s="14" t="str">
        <f ca="1" t="shared" si="27"/>
        <v/>
      </c>
      <c r="AV367" s="14" t="str">
        <f ca="1">IFERROR(VLOOKUP(B367,'[2]2017省级重点项目'!$B$3:$O$206,7,0),"")</f>
        <v/>
      </c>
      <c r="AW367" s="14" t="str">
        <f ca="1" t="shared" si="28"/>
        <v/>
      </c>
      <c r="AX367" s="14" t="str">
        <f ca="1">IFERROR(VLOOKUP(B367,'[2]2017省级重点项目'!$B$3:$O$206,12,0),"")</f>
        <v/>
      </c>
      <c r="AY367" s="14" t="str">
        <f ca="1">IFERROR(VLOOKUP(B367,'[2]2017省级重点项目'!$B$3:$O$206,9,0),"")</f>
        <v/>
      </c>
      <c r="AZ367" s="14" t="str">
        <f ca="1">IFERROR(VLOOKUP(B367,'[2]2017省级重点项目'!$B$3:$O$206,10,0),"")</f>
        <v/>
      </c>
    </row>
    <row r="368" s="1" customFormat="1" ht="90" customHeight="1" spans="1:52">
      <c r="A368" s="11">
        <f>IF(AJ368="","",COUNTA($AJ$7:AJ368))</f>
        <v>355</v>
      </c>
      <c r="B368" s="14" t="s">
        <v>2664</v>
      </c>
      <c r="C368" s="14" t="s">
        <v>60</v>
      </c>
      <c r="D368" s="14" t="s">
        <v>57</v>
      </c>
      <c r="E368" s="14" t="s">
        <v>78</v>
      </c>
      <c r="F368" s="14" t="s">
        <v>61</v>
      </c>
      <c r="G368" s="11" t="s">
        <v>2621</v>
      </c>
      <c r="H368" s="14" t="s">
        <v>727</v>
      </c>
      <c r="I368" s="14" t="s">
        <v>1698</v>
      </c>
      <c r="J368" s="14" t="s">
        <v>2665</v>
      </c>
      <c r="K368" s="11" t="s">
        <v>191</v>
      </c>
      <c r="L368" s="20">
        <v>243310</v>
      </c>
      <c r="M368" s="11">
        <v>0</v>
      </c>
      <c r="N368" s="11">
        <v>48662</v>
      </c>
      <c r="O368" s="11">
        <v>194648</v>
      </c>
      <c r="P368" s="11">
        <v>0</v>
      </c>
      <c r="Q368" s="11">
        <v>0</v>
      </c>
      <c r="R368" s="11">
        <v>48662</v>
      </c>
      <c r="S368" s="11" t="s">
        <v>83</v>
      </c>
      <c r="T368" s="11" t="s">
        <v>35</v>
      </c>
      <c r="U368" s="20">
        <v>88700</v>
      </c>
      <c r="V368" s="14" t="s">
        <v>2666</v>
      </c>
      <c r="W368" s="20">
        <v>70000</v>
      </c>
      <c r="X368" s="14" t="s">
        <v>2667</v>
      </c>
      <c r="Y368" s="29"/>
      <c r="Z368" s="29"/>
      <c r="AA368" s="14">
        <v>132</v>
      </c>
      <c r="AB368" s="14">
        <v>132</v>
      </c>
      <c r="AC368" s="14">
        <v>0</v>
      </c>
      <c r="AD368" s="14">
        <v>0</v>
      </c>
      <c r="AE368" s="14">
        <v>0</v>
      </c>
      <c r="AF368" s="14">
        <v>0</v>
      </c>
      <c r="AG368" s="47" t="s">
        <v>1083</v>
      </c>
      <c r="AH368" s="14" t="s">
        <v>2668</v>
      </c>
      <c r="AI368" s="14" t="s">
        <v>2669</v>
      </c>
      <c r="AJ368" s="45" t="s">
        <v>727</v>
      </c>
      <c r="AK368" s="11" t="s">
        <v>735</v>
      </c>
      <c r="AL368" s="24" t="s">
        <v>736</v>
      </c>
      <c r="AM368" s="11" t="s">
        <v>57</v>
      </c>
      <c r="AN368" s="11"/>
      <c r="AO368" s="12" t="s">
        <v>737</v>
      </c>
      <c r="AP368" s="14" t="s">
        <v>78</v>
      </c>
      <c r="AQ368" s="14"/>
      <c r="AR368" s="14"/>
      <c r="AS368" s="14"/>
      <c r="AT368" s="14" t="str">
        <f ca="1">IFERROR(VLOOKUP(B368,'[2]2017省级重点项目'!$B$3:$O$206,6,0),"")</f>
        <v/>
      </c>
      <c r="AU368" s="14" t="str">
        <f ca="1" t="shared" si="27"/>
        <v/>
      </c>
      <c r="AV368" s="14" t="str">
        <f ca="1">IFERROR(VLOOKUP(B368,'[2]2017省级重点项目'!$B$3:$O$206,7,0),"")</f>
        <v/>
      </c>
      <c r="AW368" s="14" t="str">
        <f ca="1" t="shared" si="28"/>
        <v/>
      </c>
      <c r="AX368" s="14" t="str">
        <f ca="1">IFERROR(VLOOKUP(B368,'[2]2017省级重点项目'!$B$3:$O$206,12,0),"")</f>
        <v/>
      </c>
      <c r="AY368" s="14" t="str">
        <f ca="1">IFERROR(VLOOKUP(B368,'[2]2017省级重点项目'!$B$3:$O$206,9,0),"")</f>
        <v/>
      </c>
      <c r="AZ368" s="14" t="str">
        <f ca="1">IFERROR(VLOOKUP(B368,'[2]2017省级重点项目'!$B$3:$O$206,10,0),"")</f>
        <v/>
      </c>
    </row>
    <row r="369" s="1" customFormat="1" ht="80" customHeight="1" spans="1:52">
      <c r="A369" s="11">
        <f>IF(AJ369="","",COUNTA($AJ$7:AJ369))</f>
        <v>356</v>
      </c>
      <c r="B369" s="14" t="s">
        <v>2670</v>
      </c>
      <c r="C369" s="14" t="s">
        <v>60</v>
      </c>
      <c r="D369" s="14" t="s">
        <v>57</v>
      </c>
      <c r="E369" s="14" t="s">
        <v>61</v>
      </c>
      <c r="F369" s="14" t="s">
        <v>61</v>
      </c>
      <c r="G369" s="11" t="s">
        <v>2621</v>
      </c>
      <c r="H369" s="14" t="s">
        <v>727</v>
      </c>
      <c r="I369" s="14" t="s">
        <v>1698</v>
      </c>
      <c r="J369" s="14" t="s">
        <v>2671</v>
      </c>
      <c r="K369" s="11" t="s">
        <v>1251</v>
      </c>
      <c r="L369" s="20">
        <v>666000</v>
      </c>
      <c r="M369" s="11">
        <v>0</v>
      </c>
      <c r="N369" s="11">
        <v>666000</v>
      </c>
      <c r="O369" s="11">
        <v>0</v>
      </c>
      <c r="P369" s="11">
        <v>0</v>
      </c>
      <c r="Q369" s="11">
        <v>0</v>
      </c>
      <c r="R369" s="11">
        <v>0</v>
      </c>
      <c r="S369" s="11" t="s">
        <v>66</v>
      </c>
      <c r="T369" s="11" t="s">
        <v>35</v>
      </c>
      <c r="U369" s="20">
        <v>655000</v>
      </c>
      <c r="V369" s="14" t="s">
        <v>2672</v>
      </c>
      <c r="W369" s="20">
        <v>50000</v>
      </c>
      <c r="X369" s="14" t="s">
        <v>2673</v>
      </c>
      <c r="Y369" s="29"/>
      <c r="Z369" s="29"/>
      <c r="AA369" s="14">
        <v>214</v>
      </c>
      <c r="AB369" s="14">
        <v>214</v>
      </c>
      <c r="AC369" s="14">
        <v>0</v>
      </c>
      <c r="AD369" s="14">
        <v>0</v>
      </c>
      <c r="AE369" s="14">
        <v>0</v>
      </c>
      <c r="AF369" s="14">
        <v>0</v>
      </c>
      <c r="AG369" s="47" t="s">
        <v>2674</v>
      </c>
      <c r="AH369" s="14" t="s">
        <v>2675</v>
      </c>
      <c r="AI369" s="14" t="s">
        <v>2676</v>
      </c>
      <c r="AJ369" s="45" t="s">
        <v>727</v>
      </c>
      <c r="AK369" s="11" t="s">
        <v>735</v>
      </c>
      <c r="AL369" s="24" t="s">
        <v>736</v>
      </c>
      <c r="AM369" s="11" t="s">
        <v>57</v>
      </c>
      <c r="AN369" s="11"/>
      <c r="AO369" s="12" t="s">
        <v>737</v>
      </c>
      <c r="AP369" s="14"/>
      <c r="AQ369" s="14"/>
      <c r="AR369" s="14"/>
      <c r="AS369" s="14"/>
      <c r="AT369" s="14" t="str">
        <f ca="1">IFERROR(VLOOKUP(B369,'[2]2017省级重点项目'!$B$3:$O$206,6,0),"")</f>
        <v/>
      </c>
      <c r="AU369" s="14" t="str">
        <f ca="1" t="shared" si="27"/>
        <v/>
      </c>
      <c r="AV369" s="14" t="str">
        <f ca="1">IFERROR(VLOOKUP(B369,'[2]2017省级重点项目'!$B$3:$O$206,7,0),"")</f>
        <v/>
      </c>
      <c r="AW369" s="14" t="str">
        <f ca="1" t="shared" si="28"/>
        <v/>
      </c>
      <c r="AX369" s="14" t="str">
        <f ca="1">IFERROR(VLOOKUP(B369,'[2]2017省级重点项目'!$B$3:$O$206,12,0),"")</f>
        <v/>
      </c>
      <c r="AY369" s="14" t="str">
        <f ca="1">IFERROR(VLOOKUP(B369,'[2]2017省级重点项目'!$B$3:$O$206,9,0),"")</f>
        <v/>
      </c>
      <c r="AZ369" s="14" t="str">
        <f ca="1">IFERROR(VLOOKUP(B369,'[2]2017省级重点项目'!$B$3:$O$206,10,0),"")</f>
        <v/>
      </c>
    </row>
    <row r="370" s="1" customFormat="1" ht="81" customHeight="1" spans="1:52">
      <c r="A370" s="11">
        <f>IF(AJ370="","",COUNTA($AJ$7:AJ370))</f>
        <v>357</v>
      </c>
      <c r="B370" s="14" t="s">
        <v>2677</v>
      </c>
      <c r="C370" s="14" t="s">
        <v>117</v>
      </c>
      <c r="D370" s="14" t="s">
        <v>118</v>
      </c>
      <c r="E370" s="14" t="s">
        <v>78</v>
      </c>
      <c r="F370" s="14" t="s">
        <v>61</v>
      </c>
      <c r="G370" s="11" t="s">
        <v>2621</v>
      </c>
      <c r="H370" s="14" t="s">
        <v>727</v>
      </c>
      <c r="I370" s="14" t="s">
        <v>1776</v>
      </c>
      <c r="J370" s="14" t="s">
        <v>2678</v>
      </c>
      <c r="K370" s="11" t="s">
        <v>122</v>
      </c>
      <c r="L370" s="20">
        <v>83161</v>
      </c>
      <c r="M370" s="11">
        <v>0</v>
      </c>
      <c r="N370" s="11">
        <v>83161</v>
      </c>
      <c r="O370" s="11">
        <v>0</v>
      </c>
      <c r="P370" s="11">
        <v>0</v>
      </c>
      <c r="Q370" s="11">
        <v>0</v>
      </c>
      <c r="R370" s="11">
        <v>0</v>
      </c>
      <c r="S370" s="11" t="s">
        <v>83</v>
      </c>
      <c r="T370" s="11" t="s">
        <v>35</v>
      </c>
      <c r="U370" s="20">
        <v>10000</v>
      </c>
      <c r="V370" s="14" t="s">
        <v>2679</v>
      </c>
      <c r="W370" s="20">
        <v>40000</v>
      </c>
      <c r="X370" s="14" t="s">
        <v>2680</v>
      </c>
      <c r="Y370" s="29"/>
      <c r="Z370" s="29"/>
      <c r="AA370" s="14">
        <v>57.7</v>
      </c>
      <c r="AB370" s="14">
        <v>57.7</v>
      </c>
      <c r="AC370" s="14">
        <v>0</v>
      </c>
      <c r="AD370" s="14">
        <v>0</v>
      </c>
      <c r="AE370" s="14">
        <v>0</v>
      </c>
      <c r="AF370" s="14">
        <v>0</v>
      </c>
      <c r="AG370" s="47" t="s">
        <v>1758</v>
      </c>
      <c r="AH370" s="14" t="s">
        <v>2681</v>
      </c>
      <c r="AI370" s="14" t="s">
        <v>2682</v>
      </c>
      <c r="AJ370" s="45" t="s">
        <v>727</v>
      </c>
      <c r="AK370" s="11" t="s">
        <v>735</v>
      </c>
      <c r="AL370" s="24" t="s">
        <v>736</v>
      </c>
      <c r="AM370" s="11" t="s">
        <v>57</v>
      </c>
      <c r="AN370" s="11"/>
      <c r="AO370" s="12" t="s">
        <v>737</v>
      </c>
      <c r="AP370" s="14" t="s">
        <v>78</v>
      </c>
      <c r="AQ370" s="14"/>
      <c r="AR370" s="14"/>
      <c r="AS370" s="14"/>
      <c r="AT370" s="14" t="str">
        <f ca="1">IFERROR(VLOOKUP(B370,'[2]2017省级重点项目'!$B$3:$O$206,6,0),"")</f>
        <v/>
      </c>
      <c r="AU370" s="14" t="str">
        <f ca="1" t="shared" si="27"/>
        <v/>
      </c>
      <c r="AV370" s="14" t="str">
        <f ca="1">IFERROR(VLOOKUP(B370,'[2]2017省级重点项目'!$B$3:$O$206,7,0),"")</f>
        <v/>
      </c>
      <c r="AW370" s="14" t="str">
        <f ca="1" t="shared" si="28"/>
        <v/>
      </c>
      <c r="AX370" s="14" t="str">
        <f ca="1">IFERROR(VLOOKUP(B370,'[2]2017省级重点项目'!$B$3:$O$206,12,0),"")</f>
        <v/>
      </c>
      <c r="AY370" s="14" t="str">
        <f ca="1">IFERROR(VLOOKUP(B370,'[2]2017省级重点项目'!$B$3:$O$206,9,0),"")</f>
        <v/>
      </c>
      <c r="AZ370" s="14" t="str">
        <f ca="1">IFERROR(VLOOKUP(B370,'[2]2017省级重点项目'!$B$3:$O$206,10,0),"")</f>
        <v/>
      </c>
    </row>
    <row r="371" s="1" customFormat="1" ht="79" customHeight="1" spans="1:52">
      <c r="A371" s="11">
        <f>IF(AJ371="","",COUNTA($AJ$7:AJ371))</f>
        <v>358</v>
      </c>
      <c r="B371" s="14" t="s">
        <v>2683</v>
      </c>
      <c r="C371" s="14" t="s">
        <v>117</v>
      </c>
      <c r="D371" s="14" t="s">
        <v>118</v>
      </c>
      <c r="E371" s="14" t="s">
        <v>1677</v>
      </c>
      <c r="F371" s="14" t="s">
        <v>61</v>
      </c>
      <c r="G371" s="11" t="s">
        <v>2621</v>
      </c>
      <c r="H371" s="14" t="s">
        <v>727</v>
      </c>
      <c r="I371" s="14" t="s">
        <v>2584</v>
      </c>
      <c r="J371" s="14" t="s">
        <v>2684</v>
      </c>
      <c r="K371" s="11" t="s">
        <v>297</v>
      </c>
      <c r="L371" s="20">
        <v>900000</v>
      </c>
      <c r="M371" s="11">
        <v>0</v>
      </c>
      <c r="N371" s="11">
        <v>900000</v>
      </c>
      <c r="O371" s="11">
        <v>0</v>
      </c>
      <c r="P371" s="11">
        <v>0</v>
      </c>
      <c r="Q371" s="11">
        <v>0</v>
      </c>
      <c r="R371" s="11">
        <v>0</v>
      </c>
      <c r="S371" s="11" t="s">
        <v>66</v>
      </c>
      <c r="T371" s="11" t="s">
        <v>35</v>
      </c>
      <c r="U371" s="20">
        <v>497250</v>
      </c>
      <c r="V371" s="14" t="s">
        <v>2685</v>
      </c>
      <c r="W371" s="20">
        <v>190000</v>
      </c>
      <c r="X371" s="14" t="s">
        <v>2686</v>
      </c>
      <c r="Y371" s="29"/>
      <c r="Z371" s="29"/>
      <c r="AA371" s="14">
        <v>231.77</v>
      </c>
      <c r="AB371" s="14">
        <v>231.77</v>
      </c>
      <c r="AC371" s="14">
        <v>0</v>
      </c>
      <c r="AD371" s="14">
        <v>0</v>
      </c>
      <c r="AE371" s="14">
        <v>0</v>
      </c>
      <c r="AF371" s="14">
        <v>0</v>
      </c>
      <c r="AG371" s="47" t="s">
        <v>2687</v>
      </c>
      <c r="AH371" s="14" t="s">
        <v>2688</v>
      </c>
      <c r="AI371" s="14" t="s">
        <v>2689</v>
      </c>
      <c r="AJ371" s="45" t="s">
        <v>727</v>
      </c>
      <c r="AK371" s="11" t="s">
        <v>735</v>
      </c>
      <c r="AL371" s="24" t="s">
        <v>736</v>
      </c>
      <c r="AM371" s="11" t="s">
        <v>57</v>
      </c>
      <c r="AN371" s="11"/>
      <c r="AO371" s="12" t="s">
        <v>737</v>
      </c>
      <c r="AP371" s="14" t="s">
        <v>78</v>
      </c>
      <c r="AQ371" s="14"/>
      <c r="AR371" s="14"/>
      <c r="AS371" s="14"/>
      <c r="AT371" s="14" t="str">
        <f ca="1">IFERROR(VLOOKUP(B371,'[2]2017省级重点项目'!$B$3:$O$206,6,0),"")</f>
        <v/>
      </c>
      <c r="AU371" s="14" t="str">
        <f ca="1" t="shared" si="27"/>
        <v/>
      </c>
      <c r="AV371" s="14" t="str">
        <f ca="1">IFERROR(VLOOKUP(B371,'[2]2017省级重点项目'!$B$3:$O$206,7,0),"")</f>
        <v/>
      </c>
      <c r="AW371" s="14" t="str">
        <f ca="1" t="shared" si="28"/>
        <v/>
      </c>
      <c r="AX371" s="14" t="str">
        <f ca="1">IFERROR(VLOOKUP(B371,'[2]2017省级重点项目'!$B$3:$O$206,12,0),"")</f>
        <v/>
      </c>
      <c r="AY371" s="14" t="str">
        <f ca="1">IFERROR(VLOOKUP(B371,'[2]2017省级重点项目'!$B$3:$O$206,9,0),"")</f>
        <v/>
      </c>
      <c r="AZ371" s="14" t="str">
        <f ca="1">IFERROR(VLOOKUP(B371,'[2]2017省级重点项目'!$B$3:$O$206,10,0),"")</f>
        <v/>
      </c>
    </row>
    <row r="372" s="1" customFormat="1" ht="73" customHeight="1" spans="1:52">
      <c r="A372" s="11">
        <f>IF(AJ372="","",COUNTA($AJ$7:AJ372))</f>
        <v>359</v>
      </c>
      <c r="B372" s="14" t="s">
        <v>2690</v>
      </c>
      <c r="C372" s="14" t="s">
        <v>61</v>
      </c>
      <c r="D372" s="14" t="s">
        <v>61</v>
      </c>
      <c r="E372" s="14" t="s">
        <v>61</v>
      </c>
      <c r="F372" s="14" t="s">
        <v>61</v>
      </c>
      <c r="G372" s="11" t="s">
        <v>2621</v>
      </c>
      <c r="H372" s="14" t="s">
        <v>727</v>
      </c>
      <c r="I372" s="14" t="s">
        <v>1698</v>
      </c>
      <c r="J372" s="14" t="s">
        <v>2691</v>
      </c>
      <c r="K372" s="11" t="s">
        <v>65</v>
      </c>
      <c r="L372" s="20">
        <v>295893</v>
      </c>
      <c r="M372" s="11">
        <v>0</v>
      </c>
      <c r="N372" s="11">
        <v>295893</v>
      </c>
      <c r="O372" s="11">
        <v>0</v>
      </c>
      <c r="P372" s="11">
        <v>0</v>
      </c>
      <c r="Q372" s="11">
        <v>0</v>
      </c>
      <c r="R372" s="11">
        <v>0</v>
      </c>
      <c r="S372" s="11" t="s">
        <v>66</v>
      </c>
      <c r="T372" s="11" t="s">
        <v>35</v>
      </c>
      <c r="U372" s="20">
        <v>0</v>
      </c>
      <c r="V372" s="14" t="s">
        <v>2692</v>
      </c>
      <c r="W372" s="20">
        <v>212500</v>
      </c>
      <c r="X372" s="14" t="s">
        <v>1762</v>
      </c>
      <c r="Y372" s="29"/>
      <c r="Z372" s="29"/>
      <c r="AA372" s="14">
        <v>47.85</v>
      </c>
      <c r="AB372" s="14">
        <v>47.85</v>
      </c>
      <c r="AC372" s="14">
        <v>0</v>
      </c>
      <c r="AD372" s="14">
        <v>0</v>
      </c>
      <c r="AE372" s="14">
        <v>0</v>
      </c>
      <c r="AF372" s="14">
        <v>0</v>
      </c>
      <c r="AG372" s="47" t="s">
        <v>2693</v>
      </c>
      <c r="AH372" s="14"/>
      <c r="AI372" s="14" t="s">
        <v>2694</v>
      </c>
      <c r="AJ372" s="45" t="s">
        <v>727</v>
      </c>
      <c r="AK372" s="11" t="s">
        <v>735</v>
      </c>
      <c r="AL372" s="24" t="s">
        <v>736</v>
      </c>
      <c r="AM372" s="11" t="s">
        <v>57</v>
      </c>
      <c r="AN372" s="11"/>
      <c r="AO372" s="12" t="s">
        <v>737</v>
      </c>
      <c r="AP372" s="14" t="s">
        <v>78</v>
      </c>
      <c r="AQ372" s="14"/>
      <c r="AR372" s="14"/>
      <c r="AS372" s="14"/>
      <c r="AT372" s="14" t="str">
        <f ca="1">IFERROR(VLOOKUP(B372,'[2]2017省级重点项目'!$B$3:$O$206,6,0),"")</f>
        <v/>
      </c>
      <c r="AU372" s="14" t="str">
        <f ca="1" t="shared" si="27"/>
        <v/>
      </c>
      <c r="AV372" s="14" t="str">
        <f ca="1">IFERROR(VLOOKUP(B372,'[2]2017省级重点项目'!$B$3:$O$206,7,0),"")</f>
        <v/>
      </c>
      <c r="AW372" s="14" t="str">
        <f ca="1" t="shared" si="28"/>
        <v/>
      </c>
      <c r="AX372" s="14" t="str">
        <f ca="1">IFERROR(VLOOKUP(B372,'[2]2017省级重点项目'!$B$3:$O$206,12,0),"")</f>
        <v/>
      </c>
      <c r="AY372" s="14" t="str">
        <f ca="1">IFERROR(VLOOKUP(B372,'[2]2017省级重点项目'!$B$3:$O$206,9,0),"")</f>
        <v/>
      </c>
      <c r="AZ372" s="14" t="str">
        <f ca="1">IFERROR(VLOOKUP(B372,'[2]2017省级重点项目'!$B$3:$O$206,10,0),"")</f>
        <v/>
      </c>
    </row>
    <row r="373" s="1" customFormat="1" ht="60" customHeight="1" spans="1:52">
      <c r="A373" s="11">
        <f>IF(AJ373="","",COUNTA($AJ$7:AJ373))</f>
        <v>360</v>
      </c>
      <c r="B373" s="12" t="s">
        <v>2695</v>
      </c>
      <c r="C373" s="12" t="s">
        <v>1917</v>
      </c>
      <c r="D373" s="12" t="s">
        <v>61</v>
      </c>
      <c r="E373" s="12" t="s">
        <v>78</v>
      </c>
      <c r="F373" s="12" t="s">
        <v>61</v>
      </c>
      <c r="G373" s="13" t="s">
        <v>2621</v>
      </c>
      <c r="H373" s="12" t="s">
        <v>600</v>
      </c>
      <c r="I373" s="12" t="s">
        <v>2696</v>
      </c>
      <c r="J373" s="12" t="s">
        <v>2697</v>
      </c>
      <c r="K373" s="13" t="s">
        <v>257</v>
      </c>
      <c r="L373" s="21">
        <v>200000</v>
      </c>
      <c r="M373" s="13">
        <v>0</v>
      </c>
      <c r="N373" s="13">
        <v>200000</v>
      </c>
      <c r="O373" s="13">
        <v>0</v>
      </c>
      <c r="P373" s="13">
        <v>0</v>
      </c>
      <c r="Q373" s="13">
        <v>0</v>
      </c>
      <c r="R373" s="13">
        <v>0</v>
      </c>
      <c r="S373" s="13" t="s">
        <v>1848</v>
      </c>
      <c r="T373" s="13" t="s">
        <v>35</v>
      </c>
      <c r="U373" s="21">
        <v>82100</v>
      </c>
      <c r="V373" s="12" t="s">
        <v>2698</v>
      </c>
      <c r="W373" s="21">
        <v>40000</v>
      </c>
      <c r="X373" s="12" t="s">
        <v>596</v>
      </c>
      <c r="Y373" s="30"/>
      <c r="Z373" s="30"/>
      <c r="AA373" s="12">
        <v>120</v>
      </c>
      <c r="AB373" s="12">
        <v>80</v>
      </c>
      <c r="AC373" s="12">
        <v>0</v>
      </c>
      <c r="AD373" s="12">
        <v>0</v>
      </c>
      <c r="AE373" s="12">
        <v>0</v>
      </c>
      <c r="AF373" s="12">
        <v>0</v>
      </c>
      <c r="AG373" s="22" t="s">
        <v>2699</v>
      </c>
      <c r="AH373" s="12" t="s">
        <v>2700</v>
      </c>
      <c r="AI373" s="12" t="s">
        <v>2701</v>
      </c>
      <c r="AJ373" s="46" t="s">
        <v>600</v>
      </c>
      <c r="AK373" s="13" t="s">
        <v>601</v>
      </c>
      <c r="AL373" s="24" t="s">
        <v>1874</v>
      </c>
      <c r="AM373" s="13" t="s">
        <v>57</v>
      </c>
      <c r="AN373" s="13"/>
      <c r="AO373" s="12" t="s">
        <v>737</v>
      </c>
      <c r="AP373" s="12" t="s">
        <v>78</v>
      </c>
      <c r="AQ373" s="12"/>
      <c r="AR373" s="12"/>
      <c r="AS373" s="12"/>
      <c r="AT373" s="14" t="str">
        <f ca="1">IFERROR(VLOOKUP(B373,'[2]2017省级重点项目'!$B$3:$O$206,6,0),"")</f>
        <v/>
      </c>
      <c r="AU373" s="14" t="str">
        <f ca="1" t="shared" si="27"/>
        <v/>
      </c>
      <c r="AV373" s="14" t="str">
        <f ca="1">IFERROR(VLOOKUP(B373,'[2]2017省级重点项目'!$B$3:$O$206,7,0),"")</f>
        <v/>
      </c>
      <c r="AW373" s="14" t="str">
        <f ca="1" t="shared" si="28"/>
        <v/>
      </c>
      <c r="AX373" s="14" t="str">
        <f ca="1">IFERROR(VLOOKUP(B373,'[2]2017省级重点项目'!$B$3:$O$206,12,0),"")</f>
        <v/>
      </c>
      <c r="AY373" s="14" t="str">
        <f ca="1">IFERROR(VLOOKUP(B373,'[2]2017省级重点项目'!$B$3:$O$206,9,0),"")</f>
        <v/>
      </c>
      <c r="AZ373" s="14" t="str">
        <f ca="1">IFERROR(VLOOKUP(B373,'[2]2017省级重点项目'!$B$3:$O$206,10,0),"")</f>
        <v/>
      </c>
    </row>
    <row r="374" s="1" customFormat="1" ht="72" customHeight="1" spans="1:52">
      <c r="A374" s="11">
        <f>IF(AJ374="","",COUNTA($AJ$7:AJ374))</f>
        <v>361</v>
      </c>
      <c r="B374" s="12" t="s">
        <v>2702</v>
      </c>
      <c r="C374" s="12" t="s">
        <v>1917</v>
      </c>
      <c r="D374" s="12" t="s">
        <v>61</v>
      </c>
      <c r="E374" s="12" t="s">
        <v>61</v>
      </c>
      <c r="F374" s="12" t="s">
        <v>61</v>
      </c>
      <c r="G374" s="13" t="s">
        <v>2621</v>
      </c>
      <c r="H374" s="12" t="s">
        <v>600</v>
      </c>
      <c r="I374" s="12" t="s">
        <v>1816</v>
      </c>
      <c r="J374" s="12" t="s">
        <v>2703</v>
      </c>
      <c r="K374" s="13" t="s">
        <v>82</v>
      </c>
      <c r="L374" s="21">
        <v>93538</v>
      </c>
      <c r="M374" s="13">
        <v>93538</v>
      </c>
      <c r="N374" s="13">
        <v>0</v>
      </c>
      <c r="O374" s="13">
        <v>0</v>
      </c>
      <c r="P374" s="13">
        <v>0</v>
      </c>
      <c r="Q374" s="13">
        <v>0</v>
      </c>
      <c r="R374" s="13">
        <v>0</v>
      </c>
      <c r="S374" s="13" t="s">
        <v>35</v>
      </c>
      <c r="T374" s="13" t="s">
        <v>35</v>
      </c>
      <c r="U374" s="21">
        <v>7500</v>
      </c>
      <c r="V374" s="12" t="s">
        <v>1912</v>
      </c>
      <c r="W374" s="21">
        <v>74000</v>
      </c>
      <c r="X374" s="12" t="s">
        <v>596</v>
      </c>
      <c r="Y374" s="30"/>
      <c r="Z374" s="30"/>
      <c r="AA374" s="12">
        <v>41.14</v>
      </c>
      <c r="AB374" s="12">
        <v>41.14</v>
      </c>
      <c r="AC374" s="12">
        <v>0</v>
      </c>
      <c r="AD374" s="12">
        <v>0</v>
      </c>
      <c r="AE374" s="12">
        <v>0</v>
      </c>
      <c r="AF374" s="12">
        <v>0</v>
      </c>
      <c r="AG374" s="22" t="s">
        <v>2704</v>
      </c>
      <c r="AH374" s="12"/>
      <c r="AI374" s="12" t="s">
        <v>2705</v>
      </c>
      <c r="AJ374" s="46" t="s">
        <v>600</v>
      </c>
      <c r="AK374" s="13" t="s">
        <v>601</v>
      </c>
      <c r="AL374" s="24" t="s">
        <v>1874</v>
      </c>
      <c r="AM374" s="13" t="s">
        <v>57</v>
      </c>
      <c r="AN374" s="13"/>
      <c r="AO374" s="12" t="s">
        <v>737</v>
      </c>
      <c r="AP374" s="12"/>
      <c r="AQ374" s="12"/>
      <c r="AR374" s="12"/>
      <c r="AS374" s="12"/>
      <c r="AT374" s="14" t="str">
        <f ca="1">IFERROR(VLOOKUP(B374,'[2]2017省级重点项目'!$B$3:$O$206,6,0),"")</f>
        <v/>
      </c>
      <c r="AU374" s="14" t="str">
        <f ca="1" t="shared" si="27"/>
        <v/>
      </c>
      <c r="AV374" s="14" t="str">
        <f ca="1">IFERROR(VLOOKUP(B374,'[2]2017省级重点项目'!$B$3:$O$206,7,0),"")</f>
        <v/>
      </c>
      <c r="AW374" s="14" t="str">
        <f ca="1" t="shared" si="28"/>
        <v/>
      </c>
      <c r="AX374" s="14" t="str">
        <f ca="1">IFERROR(VLOOKUP(B374,'[2]2017省级重点项目'!$B$3:$O$206,12,0),"")</f>
        <v/>
      </c>
      <c r="AY374" s="14" t="str">
        <f ca="1">IFERROR(VLOOKUP(B374,'[2]2017省级重点项目'!$B$3:$O$206,9,0),"")</f>
        <v/>
      </c>
      <c r="AZ374" s="14" t="str">
        <f ca="1">IFERROR(VLOOKUP(B374,'[2]2017省级重点项目'!$B$3:$O$206,10,0),"")</f>
        <v/>
      </c>
    </row>
    <row r="375" s="1" customFormat="1" ht="66" customHeight="1" spans="1:52">
      <c r="A375" s="11">
        <f>IF(AJ375="","",COUNTA($AJ$7:AJ375))</f>
        <v>362</v>
      </c>
      <c r="B375" s="12" t="s">
        <v>2706</v>
      </c>
      <c r="C375" s="12" t="s">
        <v>60</v>
      </c>
      <c r="D375" s="12" t="s">
        <v>78</v>
      </c>
      <c r="E375" s="12" t="s">
        <v>61</v>
      </c>
      <c r="F375" s="12" t="s">
        <v>61</v>
      </c>
      <c r="G375" s="13" t="s">
        <v>2621</v>
      </c>
      <c r="H375" s="12" t="s">
        <v>62</v>
      </c>
      <c r="I375" s="12" t="s">
        <v>748</v>
      </c>
      <c r="J375" s="12" t="s">
        <v>2707</v>
      </c>
      <c r="K375" s="13" t="s">
        <v>200</v>
      </c>
      <c r="L375" s="21">
        <v>225000</v>
      </c>
      <c r="M375" s="13">
        <v>0</v>
      </c>
      <c r="N375" s="13">
        <v>225000</v>
      </c>
      <c r="O375" s="13">
        <v>0</v>
      </c>
      <c r="P375" s="13">
        <v>0</v>
      </c>
      <c r="Q375" s="13">
        <v>0</v>
      </c>
      <c r="R375" s="13">
        <v>0</v>
      </c>
      <c r="S375" s="13" t="s">
        <v>66</v>
      </c>
      <c r="T375" s="13" t="s">
        <v>61</v>
      </c>
      <c r="U375" s="21">
        <v>180000</v>
      </c>
      <c r="V375" s="12" t="s">
        <v>2708</v>
      </c>
      <c r="W375" s="21">
        <v>30000</v>
      </c>
      <c r="X375" s="12" t="s">
        <v>2709</v>
      </c>
      <c r="Y375" s="30"/>
      <c r="Z375" s="30" t="s">
        <v>69</v>
      </c>
      <c r="AA375" s="12">
        <v>320</v>
      </c>
      <c r="AB375" s="12">
        <v>0</v>
      </c>
      <c r="AC375" s="12">
        <v>0</v>
      </c>
      <c r="AD375" s="12">
        <v>0</v>
      </c>
      <c r="AE375" s="12">
        <v>0</v>
      </c>
      <c r="AF375" s="12">
        <v>0</v>
      </c>
      <c r="AG375" s="22" t="s">
        <v>2710</v>
      </c>
      <c r="AH375" s="12" t="s">
        <v>2711</v>
      </c>
      <c r="AI375" s="12" t="s">
        <v>2712</v>
      </c>
      <c r="AJ375" s="46" t="s">
        <v>62</v>
      </c>
      <c r="AK375" s="13" t="s">
        <v>73</v>
      </c>
      <c r="AL375" s="24" t="s">
        <v>755</v>
      </c>
      <c r="AM375" s="13" t="s">
        <v>57</v>
      </c>
      <c r="AN375" s="13"/>
      <c r="AO375" s="12" t="s">
        <v>737</v>
      </c>
      <c r="AP375" s="12" t="s">
        <v>78</v>
      </c>
      <c r="AQ375" s="12"/>
      <c r="AR375" s="12"/>
      <c r="AS375" s="12"/>
      <c r="AT375" s="14" t="str">
        <f ca="1">IFERROR(VLOOKUP(B375,'[2]2017省级重点项目'!$B$3:$O$206,6,0),"")</f>
        <v/>
      </c>
      <c r="AU375" s="14" t="str">
        <f ca="1" t="shared" si="27"/>
        <v/>
      </c>
      <c r="AV375" s="14" t="str">
        <f ca="1">IFERROR(VLOOKUP(B375,'[2]2017省级重点项目'!$B$3:$O$206,7,0),"")</f>
        <v/>
      </c>
      <c r="AW375" s="14" t="str">
        <f ca="1" t="shared" si="28"/>
        <v/>
      </c>
      <c r="AX375" s="14" t="str">
        <f ca="1">IFERROR(VLOOKUP(B375,'[2]2017省级重点项目'!$B$3:$O$206,12,0),"")</f>
        <v/>
      </c>
      <c r="AY375" s="14" t="str">
        <f ca="1">IFERROR(VLOOKUP(B375,'[2]2017省级重点项目'!$B$3:$O$206,9,0),"")</f>
        <v/>
      </c>
      <c r="AZ375" s="14" t="str">
        <f ca="1">IFERROR(VLOOKUP(B375,'[2]2017省级重点项目'!$B$3:$O$206,10,0),"")</f>
        <v/>
      </c>
    </row>
    <row r="376" s="1" customFormat="1" ht="66" customHeight="1" spans="1:52">
      <c r="A376" s="11">
        <f>IF(AJ376="","",COUNTA($AJ$7:AJ376))</f>
        <v>363</v>
      </c>
      <c r="B376" s="12" t="s">
        <v>2713</v>
      </c>
      <c r="C376" s="12" t="s">
        <v>60</v>
      </c>
      <c r="D376" s="12" t="s">
        <v>78</v>
      </c>
      <c r="E376" s="12" t="s">
        <v>61</v>
      </c>
      <c r="F376" s="12" t="s">
        <v>61</v>
      </c>
      <c r="G376" s="13" t="s">
        <v>2621</v>
      </c>
      <c r="H376" s="12" t="s">
        <v>62</v>
      </c>
      <c r="I376" s="12" t="s">
        <v>739</v>
      </c>
      <c r="J376" s="12" t="s">
        <v>2714</v>
      </c>
      <c r="K376" s="13" t="s">
        <v>232</v>
      </c>
      <c r="L376" s="21">
        <v>390000</v>
      </c>
      <c r="M376" s="13">
        <v>0</v>
      </c>
      <c r="N376" s="13">
        <v>390000</v>
      </c>
      <c r="O376" s="13">
        <v>0</v>
      </c>
      <c r="P376" s="13">
        <v>0</v>
      </c>
      <c r="Q376" s="13">
        <v>0</v>
      </c>
      <c r="R376" s="13">
        <v>0</v>
      </c>
      <c r="S376" s="13" t="s">
        <v>66</v>
      </c>
      <c r="T376" s="13" t="s">
        <v>61</v>
      </c>
      <c r="U376" s="21">
        <v>370000</v>
      </c>
      <c r="V376" s="12" t="s">
        <v>2715</v>
      </c>
      <c r="W376" s="21">
        <v>20000</v>
      </c>
      <c r="X376" s="12" t="s">
        <v>2716</v>
      </c>
      <c r="Y376" s="30"/>
      <c r="Z376" s="30">
        <v>12</v>
      </c>
      <c r="AA376" s="12">
        <v>151.09</v>
      </c>
      <c r="AB376" s="12">
        <v>0</v>
      </c>
      <c r="AC376" s="12">
        <v>0</v>
      </c>
      <c r="AD376" s="12">
        <v>0</v>
      </c>
      <c r="AE376" s="12">
        <v>0</v>
      </c>
      <c r="AF376" s="12">
        <v>0</v>
      </c>
      <c r="AG376" s="22" t="s">
        <v>2717</v>
      </c>
      <c r="AH376" s="12" t="s">
        <v>2718</v>
      </c>
      <c r="AI376" s="12" t="s">
        <v>2719</v>
      </c>
      <c r="AJ376" s="46" t="s">
        <v>62</v>
      </c>
      <c r="AK376" s="13" t="s">
        <v>73</v>
      </c>
      <c r="AL376" s="24" t="s">
        <v>755</v>
      </c>
      <c r="AM376" s="13" t="s">
        <v>57</v>
      </c>
      <c r="AN376" s="13"/>
      <c r="AO376" s="12" t="s">
        <v>737</v>
      </c>
      <c r="AP376" s="12"/>
      <c r="AQ376" s="12"/>
      <c r="AR376" s="12"/>
      <c r="AS376" s="12"/>
      <c r="AT376" s="14" t="str">
        <f ca="1">IFERROR(VLOOKUP(B376,'[2]2017省级重点项目'!$B$3:$O$206,6,0),"")</f>
        <v/>
      </c>
      <c r="AU376" s="14" t="str">
        <f ca="1" t="shared" si="27"/>
        <v/>
      </c>
      <c r="AV376" s="14" t="str">
        <f ca="1">IFERROR(VLOOKUP(B376,'[2]2017省级重点项目'!$B$3:$O$206,7,0),"")</f>
        <v/>
      </c>
      <c r="AW376" s="14" t="str">
        <f ca="1" t="shared" si="28"/>
        <v/>
      </c>
      <c r="AX376" s="14" t="str">
        <f ca="1">IFERROR(VLOOKUP(B376,'[2]2017省级重点项目'!$B$3:$O$206,12,0),"")</f>
        <v/>
      </c>
      <c r="AY376" s="14" t="str">
        <f ca="1">IFERROR(VLOOKUP(B376,'[2]2017省级重点项目'!$B$3:$O$206,9,0),"")</f>
        <v/>
      </c>
      <c r="AZ376" s="14" t="str">
        <f ca="1">IFERROR(VLOOKUP(B376,'[2]2017省级重点项目'!$B$3:$O$206,10,0),"")</f>
        <v/>
      </c>
    </row>
    <row r="377" s="1" customFormat="1" ht="66" customHeight="1" spans="1:52">
      <c r="A377" s="11">
        <f>IF(AJ377="","",COUNTA($AJ$7:AJ377))</f>
        <v>364</v>
      </c>
      <c r="B377" s="12" t="s">
        <v>2720</v>
      </c>
      <c r="C377" s="12" t="s">
        <v>60</v>
      </c>
      <c r="D377" s="12" t="s">
        <v>78</v>
      </c>
      <c r="E377" s="12" t="s">
        <v>61</v>
      </c>
      <c r="F377" s="12" t="s">
        <v>61</v>
      </c>
      <c r="G377" s="13" t="s">
        <v>2621</v>
      </c>
      <c r="H377" s="12" t="s">
        <v>62</v>
      </c>
      <c r="I377" s="12" t="s">
        <v>739</v>
      </c>
      <c r="J377" s="12" t="s">
        <v>2721</v>
      </c>
      <c r="K377" s="13" t="s">
        <v>970</v>
      </c>
      <c r="L377" s="21">
        <v>450000</v>
      </c>
      <c r="M377" s="13">
        <v>0</v>
      </c>
      <c r="N377" s="13">
        <v>450000</v>
      </c>
      <c r="O377" s="13">
        <v>0</v>
      </c>
      <c r="P377" s="13">
        <v>0</v>
      </c>
      <c r="Q377" s="13">
        <v>0</v>
      </c>
      <c r="R377" s="13">
        <v>0</v>
      </c>
      <c r="S377" s="13" t="s">
        <v>66</v>
      </c>
      <c r="T377" s="13" t="s">
        <v>61</v>
      </c>
      <c r="U377" s="21">
        <v>350000</v>
      </c>
      <c r="V377" s="12" t="s">
        <v>2722</v>
      </c>
      <c r="W377" s="21">
        <v>20000</v>
      </c>
      <c r="X377" s="12" t="s">
        <v>2723</v>
      </c>
      <c r="Y377" s="30"/>
      <c r="Z377" s="30"/>
      <c r="AA377" s="12">
        <v>1013</v>
      </c>
      <c r="AB377" s="12">
        <v>0</v>
      </c>
      <c r="AC377" s="12">
        <v>0</v>
      </c>
      <c r="AD377" s="12">
        <v>0</v>
      </c>
      <c r="AE377" s="12">
        <v>0</v>
      </c>
      <c r="AF377" s="12">
        <v>0</v>
      </c>
      <c r="AG377" s="22" t="s">
        <v>2724</v>
      </c>
      <c r="AH377" s="12" t="s">
        <v>2725</v>
      </c>
      <c r="AI377" s="12" t="s">
        <v>2726</v>
      </c>
      <c r="AJ377" s="46" t="s">
        <v>62</v>
      </c>
      <c r="AK377" s="13" t="s">
        <v>73</v>
      </c>
      <c r="AL377" s="24" t="s">
        <v>755</v>
      </c>
      <c r="AM377" s="13" t="s">
        <v>57</v>
      </c>
      <c r="AN377" s="13"/>
      <c r="AO377" s="12" t="s">
        <v>737</v>
      </c>
      <c r="AP377" s="12" t="s">
        <v>78</v>
      </c>
      <c r="AQ377" s="12"/>
      <c r="AR377" s="12"/>
      <c r="AS377" s="12"/>
      <c r="AT377" s="14" t="str">
        <f ca="1">IFERROR(VLOOKUP(B377,'[2]2017省级重点项目'!$B$3:$O$206,6,0),"")</f>
        <v/>
      </c>
      <c r="AU377" s="14" t="str">
        <f ca="1" t="shared" si="27"/>
        <v/>
      </c>
      <c r="AV377" s="14" t="str">
        <f ca="1">IFERROR(VLOOKUP(B377,'[2]2017省级重点项目'!$B$3:$O$206,7,0),"")</f>
        <v/>
      </c>
      <c r="AW377" s="14" t="str">
        <f ca="1" t="shared" si="28"/>
        <v/>
      </c>
      <c r="AX377" s="14" t="str">
        <f ca="1">IFERROR(VLOOKUP(B377,'[2]2017省级重点项目'!$B$3:$O$206,12,0),"")</f>
        <v/>
      </c>
      <c r="AY377" s="14" t="str">
        <f ca="1">IFERROR(VLOOKUP(B377,'[2]2017省级重点项目'!$B$3:$O$206,9,0),"")</f>
        <v/>
      </c>
      <c r="AZ377" s="14" t="str">
        <f ca="1">IFERROR(VLOOKUP(B377,'[2]2017省级重点项目'!$B$3:$O$206,10,0),"")</f>
        <v/>
      </c>
    </row>
    <row r="378" s="1" customFormat="1" ht="59" customHeight="1" spans="1:52">
      <c r="A378" s="11">
        <f>IF(AJ378="","",COUNTA($AJ$7:AJ378))</f>
        <v>365</v>
      </c>
      <c r="B378" s="12" t="s">
        <v>2727</v>
      </c>
      <c r="C378" s="12" t="s">
        <v>60</v>
      </c>
      <c r="D378" s="12" t="s">
        <v>78</v>
      </c>
      <c r="E378" s="12" t="s">
        <v>61</v>
      </c>
      <c r="F378" s="12" t="s">
        <v>61</v>
      </c>
      <c r="G378" s="13" t="s">
        <v>2621</v>
      </c>
      <c r="H378" s="12" t="s">
        <v>62</v>
      </c>
      <c r="I378" s="12" t="s">
        <v>1161</v>
      </c>
      <c r="J378" s="12" t="s">
        <v>2728</v>
      </c>
      <c r="K378" s="13" t="s">
        <v>1700</v>
      </c>
      <c r="L378" s="21">
        <v>670000</v>
      </c>
      <c r="M378" s="13">
        <v>0</v>
      </c>
      <c r="N378" s="13">
        <v>670000</v>
      </c>
      <c r="O378" s="13">
        <v>0</v>
      </c>
      <c r="P378" s="13">
        <v>0</v>
      </c>
      <c r="Q378" s="13">
        <v>0</v>
      </c>
      <c r="R378" s="13">
        <v>0</v>
      </c>
      <c r="S378" s="13" t="s">
        <v>66</v>
      </c>
      <c r="T378" s="13" t="s">
        <v>61</v>
      </c>
      <c r="U378" s="21">
        <v>580000</v>
      </c>
      <c r="V378" s="12" t="s">
        <v>2729</v>
      </c>
      <c r="W378" s="21">
        <v>30000</v>
      </c>
      <c r="X378" s="12" t="s">
        <v>2730</v>
      </c>
      <c r="Y378" s="30"/>
      <c r="Z378" s="30"/>
      <c r="AA378" s="12">
        <v>319</v>
      </c>
      <c r="AB378" s="12">
        <v>0</v>
      </c>
      <c r="AC378" s="12">
        <v>0</v>
      </c>
      <c r="AD378" s="12">
        <v>0</v>
      </c>
      <c r="AE378" s="12">
        <v>0</v>
      </c>
      <c r="AF378" s="12">
        <v>0</v>
      </c>
      <c r="AG378" s="22" t="s">
        <v>2731</v>
      </c>
      <c r="AH378" s="12" t="s">
        <v>2732</v>
      </c>
      <c r="AI378" s="12" t="s">
        <v>2732</v>
      </c>
      <c r="AJ378" s="46" t="s">
        <v>62</v>
      </c>
      <c r="AK378" s="13" t="s">
        <v>73</v>
      </c>
      <c r="AL378" s="24" t="s">
        <v>755</v>
      </c>
      <c r="AM378" s="13" t="s">
        <v>57</v>
      </c>
      <c r="AN378" s="13"/>
      <c r="AO378" s="12" t="s">
        <v>737</v>
      </c>
      <c r="AP378" s="12" t="s">
        <v>78</v>
      </c>
      <c r="AQ378" s="12"/>
      <c r="AR378" s="12"/>
      <c r="AS378" s="12"/>
      <c r="AT378" s="14" t="str">
        <f ca="1">IFERROR(VLOOKUP(B378,'[2]2017省级重点项目'!$B$3:$O$206,6,0),"")</f>
        <v/>
      </c>
      <c r="AU378" s="14" t="str">
        <f ca="1" t="shared" si="27"/>
        <v/>
      </c>
      <c r="AV378" s="14" t="str">
        <f ca="1">IFERROR(VLOOKUP(B378,'[2]2017省级重点项目'!$B$3:$O$206,7,0),"")</f>
        <v/>
      </c>
      <c r="AW378" s="14" t="str">
        <f ca="1" t="shared" si="28"/>
        <v/>
      </c>
      <c r="AX378" s="14" t="str">
        <f ca="1">IFERROR(VLOOKUP(B378,'[2]2017省级重点项目'!$B$3:$O$206,12,0),"")</f>
        <v/>
      </c>
      <c r="AY378" s="14" t="str">
        <f ca="1">IFERROR(VLOOKUP(B378,'[2]2017省级重点项目'!$B$3:$O$206,9,0),"")</f>
        <v/>
      </c>
      <c r="AZ378" s="14" t="str">
        <f ca="1">IFERROR(VLOOKUP(B378,'[2]2017省级重点项目'!$B$3:$O$206,10,0),"")</f>
        <v/>
      </c>
    </row>
    <row r="379" s="1" customFormat="1" ht="66" customHeight="1" spans="1:52">
      <c r="A379" s="11">
        <f>IF(AJ379="","",COUNTA($AJ$7:AJ379))</f>
        <v>366</v>
      </c>
      <c r="B379" s="12" t="s">
        <v>2733</v>
      </c>
      <c r="C379" s="12" t="s">
        <v>60</v>
      </c>
      <c r="D379" s="12" t="s">
        <v>78</v>
      </c>
      <c r="E379" s="12" t="s">
        <v>61</v>
      </c>
      <c r="F379" s="12" t="s">
        <v>61</v>
      </c>
      <c r="G379" s="13" t="s">
        <v>2621</v>
      </c>
      <c r="H379" s="12" t="s">
        <v>62</v>
      </c>
      <c r="I379" s="12" t="s">
        <v>1161</v>
      </c>
      <c r="J379" s="12" t="s">
        <v>2734</v>
      </c>
      <c r="K379" s="13" t="s">
        <v>191</v>
      </c>
      <c r="L379" s="21">
        <v>357500</v>
      </c>
      <c r="M379" s="13">
        <v>0</v>
      </c>
      <c r="N379" s="13">
        <v>357500</v>
      </c>
      <c r="O379" s="13">
        <v>0</v>
      </c>
      <c r="P379" s="13">
        <v>0</v>
      </c>
      <c r="Q379" s="13">
        <v>0</v>
      </c>
      <c r="R379" s="13">
        <v>0</v>
      </c>
      <c r="S379" s="13" t="s">
        <v>66</v>
      </c>
      <c r="T379" s="13" t="s">
        <v>61</v>
      </c>
      <c r="U379" s="21">
        <v>280000</v>
      </c>
      <c r="V379" s="12" t="s">
        <v>2735</v>
      </c>
      <c r="W379" s="21">
        <v>20000</v>
      </c>
      <c r="X379" s="12" t="s">
        <v>2736</v>
      </c>
      <c r="Y379" s="30"/>
      <c r="Z379" s="30" t="s">
        <v>69</v>
      </c>
      <c r="AA379" s="12">
        <v>212</v>
      </c>
      <c r="AB379" s="12">
        <v>0</v>
      </c>
      <c r="AC379" s="12">
        <v>0</v>
      </c>
      <c r="AD379" s="12">
        <v>0</v>
      </c>
      <c r="AE379" s="12">
        <v>0</v>
      </c>
      <c r="AF379" s="12">
        <v>0</v>
      </c>
      <c r="AG379" s="22" t="s">
        <v>2737</v>
      </c>
      <c r="AH379" s="12" t="s">
        <v>753</v>
      </c>
      <c r="AI379" s="12" t="s">
        <v>2738</v>
      </c>
      <c r="AJ379" s="46" t="s">
        <v>62</v>
      </c>
      <c r="AK379" s="13" t="s">
        <v>73</v>
      </c>
      <c r="AL379" s="24" t="s">
        <v>755</v>
      </c>
      <c r="AM379" s="13" t="s">
        <v>57</v>
      </c>
      <c r="AN379" s="13"/>
      <c r="AO379" s="12" t="s">
        <v>737</v>
      </c>
      <c r="AP379" s="12" t="s">
        <v>78</v>
      </c>
      <c r="AQ379" s="12"/>
      <c r="AR379" s="12"/>
      <c r="AS379" s="12"/>
      <c r="AT379" s="14" t="str">
        <f ca="1">IFERROR(VLOOKUP(B379,'[2]2017省级重点项目'!$B$3:$O$206,6,0),"")</f>
        <v/>
      </c>
      <c r="AU379" s="14" t="str">
        <f ca="1" t="shared" si="27"/>
        <v/>
      </c>
      <c r="AV379" s="14" t="str">
        <f ca="1">IFERROR(VLOOKUP(B379,'[2]2017省级重点项目'!$B$3:$O$206,7,0),"")</f>
        <v/>
      </c>
      <c r="AW379" s="14" t="str">
        <f ca="1" t="shared" si="28"/>
        <v/>
      </c>
      <c r="AX379" s="14" t="str">
        <f ca="1">IFERROR(VLOOKUP(B379,'[2]2017省级重点项目'!$B$3:$O$206,12,0),"")</f>
        <v/>
      </c>
      <c r="AY379" s="14" t="str">
        <f ca="1">IFERROR(VLOOKUP(B379,'[2]2017省级重点项目'!$B$3:$O$206,9,0),"")</f>
        <v/>
      </c>
      <c r="AZ379" s="14" t="str">
        <f ca="1">IFERROR(VLOOKUP(B379,'[2]2017省级重点项目'!$B$3:$O$206,10,0),"")</f>
        <v/>
      </c>
    </row>
    <row r="380" s="1" customFormat="1" ht="62" customHeight="1" spans="1:52">
      <c r="A380" s="11">
        <f>IF(AJ380="","",COUNTA($AJ$7:AJ380))</f>
        <v>367</v>
      </c>
      <c r="B380" s="12" t="s">
        <v>2739</v>
      </c>
      <c r="C380" s="12" t="s">
        <v>60</v>
      </c>
      <c r="D380" s="12" t="s">
        <v>61</v>
      </c>
      <c r="E380" s="12" t="s">
        <v>61</v>
      </c>
      <c r="F380" s="12" t="s">
        <v>61</v>
      </c>
      <c r="G380" s="13" t="s">
        <v>2621</v>
      </c>
      <c r="H380" s="12" t="s">
        <v>62</v>
      </c>
      <c r="I380" s="12" t="s">
        <v>2740</v>
      </c>
      <c r="J380" s="12" t="s">
        <v>2741</v>
      </c>
      <c r="K380" s="13" t="s">
        <v>65</v>
      </c>
      <c r="L380" s="21">
        <v>37181</v>
      </c>
      <c r="M380" s="13">
        <v>0</v>
      </c>
      <c r="N380" s="13">
        <v>37181</v>
      </c>
      <c r="O380" s="13">
        <v>0</v>
      </c>
      <c r="P380" s="13">
        <v>0</v>
      </c>
      <c r="Q380" s="13">
        <v>0</v>
      </c>
      <c r="R380" s="13">
        <v>0</v>
      </c>
      <c r="S380" s="13" t="s">
        <v>171</v>
      </c>
      <c r="T380" s="13" t="s">
        <v>61</v>
      </c>
      <c r="U380" s="21">
        <v>20000</v>
      </c>
      <c r="V380" s="12" t="s">
        <v>2742</v>
      </c>
      <c r="W380" s="21">
        <v>10000</v>
      </c>
      <c r="X380" s="12" t="s">
        <v>2743</v>
      </c>
      <c r="Y380" s="30"/>
      <c r="Z380" s="30"/>
      <c r="AA380" s="12"/>
      <c r="AB380" s="12">
        <v>0</v>
      </c>
      <c r="AC380" s="12">
        <v>0</v>
      </c>
      <c r="AD380" s="12">
        <v>0</v>
      </c>
      <c r="AE380" s="12">
        <v>0</v>
      </c>
      <c r="AF380" s="12">
        <v>0</v>
      </c>
      <c r="AG380" s="22" t="s">
        <v>1970</v>
      </c>
      <c r="AH380" s="12" t="s">
        <v>2744</v>
      </c>
      <c r="AI380" s="12" t="s">
        <v>2745</v>
      </c>
      <c r="AJ380" s="46" t="s">
        <v>62</v>
      </c>
      <c r="AK380" s="13" t="s">
        <v>73</v>
      </c>
      <c r="AL380" s="24" t="s">
        <v>755</v>
      </c>
      <c r="AM380" s="13" t="s">
        <v>57</v>
      </c>
      <c r="AN380" s="13"/>
      <c r="AO380" s="12" t="s">
        <v>737</v>
      </c>
      <c r="AP380" s="12"/>
      <c r="AQ380" s="12"/>
      <c r="AR380" s="12"/>
      <c r="AS380" s="12"/>
      <c r="AT380" s="14" t="str">
        <f ca="1">IFERROR(VLOOKUP(B380,'[2]2017省级重点项目'!$B$3:$O$206,6,0),"")</f>
        <v/>
      </c>
      <c r="AU380" s="14" t="str">
        <f ca="1" t="shared" si="27"/>
        <v/>
      </c>
      <c r="AV380" s="14" t="str">
        <f ca="1">IFERROR(VLOOKUP(B380,'[2]2017省级重点项目'!$B$3:$O$206,7,0),"")</f>
        <v/>
      </c>
      <c r="AW380" s="14" t="str">
        <f ca="1" t="shared" si="28"/>
        <v/>
      </c>
      <c r="AX380" s="14" t="str">
        <f ca="1">IFERROR(VLOOKUP(B380,'[2]2017省级重点项目'!$B$3:$O$206,12,0),"")</f>
        <v/>
      </c>
      <c r="AY380" s="14" t="str">
        <f ca="1">IFERROR(VLOOKUP(B380,'[2]2017省级重点项目'!$B$3:$O$206,9,0),"")</f>
        <v/>
      </c>
      <c r="AZ380" s="14" t="str">
        <f ca="1">IFERROR(VLOOKUP(B380,'[2]2017省级重点项目'!$B$3:$O$206,10,0),"")</f>
        <v/>
      </c>
    </row>
    <row r="381" s="1" customFormat="1" ht="64" customHeight="1" spans="1:52">
      <c r="A381" s="11">
        <f>IF(AJ381="","",COUNTA($AJ$7:AJ381))</f>
        <v>368</v>
      </c>
      <c r="B381" s="12" t="s">
        <v>2746</v>
      </c>
      <c r="C381" s="12" t="s">
        <v>60</v>
      </c>
      <c r="D381" s="12" t="s">
        <v>61</v>
      </c>
      <c r="E381" s="12" t="s">
        <v>61</v>
      </c>
      <c r="F381" s="12" t="s">
        <v>61</v>
      </c>
      <c r="G381" s="13" t="s">
        <v>2621</v>
      </c>
      <c r="H381" s="12"/>
      <c r="I381" s="12" t="s">
        <v>2740</v>
      </c>
      <c r="J381" s="12" t="s">
        <v>2747</v>
      </c>
      <c r="K381" s="13" t="s">
        <v>65</v>
      </c>
      <c r="L381" s="21">
        <v>74915</v>
      </c>
      <c r="M381" s="13">
        <v>0</v>
      </c>
      <c r="N381" s="13">
        <v>74915</v>
      </c>
      <c r="O381" s="13">
        <v>0</v>
      </c>
      <c r="P381" s="13">
        <v>0</v>
      </c>
      <c r="Q381" s="13">
        <v>0</v>
      </c>
      <c r="R381" s="13">
        <v>0</v>
      </c>
      <c r="S381" s="13" t="s">
        <v>171</v>
      </c>
      <c r="T381" s="13" t="s">
        <v>61</v>
      </c>
      <c r="U381" s="21">
        <v>20000</v>
      </c>
      <c r="V381" s="12" t="s">
        <v>2748</v>
      </c>
      <c r="W381" s="21">
        <v>20000</v>
      </c>
      <c r="X381" s="12" t="s">
        <v>2743</v>
      </c>
      <c r="Y381" s="30"/>
      <c r="Z381" s="30"/>
      <c r="AA381" s="12"/>
      <c r="AB381" s="12">
        <v>0</v>
      </c>
      <c r="AC381" s="12">
        <v>0</v>
      </c>
      <c r="AD381" s="12">
        <v>0</v>
      </c>
      <c r="AE381" s="12">
        <v>0</v>
      </c>
      <c r="AF381" s="12">
        <v>0</v>
      </c>
      <c r="AG381" s="22" t="s">
        <v>1970</v>
      </c>
      <c r="AH381" s="12" t="s">
        <v>2744</v>
      </c>
      <c r="AI381" s="12" t="s">
        <v>2745</v>
      </c>
      <c r="AJ381" s="46" t="s">
        <v>62</v>
      </c>
      <c r="AK381" s="13" t="s">
        <v>73</v>
      </c>
      <c r="AL381" s="24" t="s">
        <v>755</v>
      </c>
      <c r="AM381" s="13" t="s">
        <v>57</v>
      </c>
      <c r="AN381" s="13"/>
      <c r="AO381" s="12" t="s">
        <v>737</v>
      </c>
      <c r="AP381" s="12"/>
      <c r="AQ381" s="12"/>
      <c r="AR381" s="12"/>
      <c r="AS381" s="12"/>
      <c r="AT381" s="14" t="str">
        <f ca="1">IFERROR(VLOOKUP(B381,'[2]2017省级重点项目'!$B$3:$O$206,6,0),"")</f>
        <v/>
      </c>
      <c r="AU381" s="14" t="str">
        <f ca="1" t="shared" si="27"/>
        <v/>
      </c>
      <c r="AV381" s="14" t="str">
        <f ca="1">IFERROR(VLOOKUP(B381,'[2]2017省级重点项目'!$B$3:$O$206,7,0),"")</f>
        <v/>
      </c>
      <c r="AW381" s="14" t="str">
        <f ca="1" t="shared" si="28"/>
        <v/>
      </c>
      <c r="AX381" s="14" t="str">
        <f ca="1">IFERROR(VLOOKUP(B381,'[2]2017省级重点项目'!$B$3:$O$206,12,0),"")</f>
        <v/>
      </c>
      <c r="AY381" s="14" t="str">
        <f ca="1">IFERROR(VLOOKUP(B381,'[2]2017省级重点项目'!$B$3:$O$206,9,0),"")</f>
        <v/>
      </c>
      <c r="AZ381" s="14" t="str">
        <f ca="1">IFERROR(VLOOKUP(B381,'[2]2017省级重点项目'!$B$3:$O$206,10,0),"")</f>
        <v/>
      </c>
    </row>
    <row r="382" s="1" customFormat="1" ht="74" customHeight="1" spans="1:52">
      <c r="A382" s="11">
        <f>IF(AJ382="","",COUNTA($AJ$7:AJ382))</f>
        <v>369</v>
      </c>
      <c r="B382" s="14" t="s">
        <v>2749</v>
      </c>
      <c r="C382" s="14"/>
      <c r="D382" s="14"/>
      <c r="E382" s="14"/>
      <c r="F382" s="14" t="s">
        <v>78</v>
      </c>
      <c r="G382" s="11" t="s">
        <v>2621</v>
      </c>
      <c r="H382" s="14" t="s">
        <v>79</v>
      </c>
      <c r="I382" s="14" t="s">
        <v>764</v>
      </c>
      <c r="J382" s="14" t="s">
        <v>2750</v>
      </c>
      <c r="K382" s="11" t="s">
        <v>133</v>
      </c>
      <c r="L382" s="20">
        <v>51100</v>
      </c>
      <c r="M382" s="11">
        <v>51100</v>
      </c>
      <c r="N382" s="11"/>
      <c r="O382" s="11"/>
      <c r="P382" s="11"/>
      <c r="Q382" s="11"/>
      <c r="R382" s="11"/>
      <c r="S382" s="11" t="s">
        <v>83</v>
      </c>
      <c r="T382" s="11" t="s">
        <v>35</v>
      </c>
      <c r="U382" s="20">
        <v>41800</v>
      </c>
      <c r="V382" s="14" t="s">
        <v>2751</v>
      </c>
      <c r="W382" s="20">
        <v>4000</v>
      </c>
      <c r="X382" s="14" t="s">
        <v>2752</v>
      </c>
      <c r="Y382" s="29"/>
      <c r="Z382" s="29"/>
      <c r="AA382" s="14">
        <v>32.69</v>
      </c>
      <c r="AB382" s="14">
        <v>32.69</v>
      </c>
      <c r="AC382" s="14"/>
      <c r="AD382" s="14"/>
      <c r="AE382" s="14"/>
      <c r="AF382" s="14"/>
      <c r="AG382" s="47" t="s">
        <v>2753</v>
      </c>
      <c r="AH382" s="14"/>
      <c r="AI382" s="14" t="s">
        <v>2754</v>
      </c>
      <c r="AJ382" s="45" t="s">
        <v>79</v>
      </c>
      <c r="AK382" s="11" t="s">
        <v>89</v>
      </c>
      <c r="AL382" s="24" t="s">
        <v>857</v>
      </c>
      <c r="AM382" s="11" t="s">
        <v>57</v>
      </c>
      <c r="AN382" s="11"/>
      <c r="AO382" s="12" t="s">
        <v>737</v>
      </c>
      <c r="AP382" s="14"/>
      <c r="AQ382" s="14"/>
      <c r="AR382" s="14"/>
      <c r="AS382" s="14"/>
      <c r="AT382" s="14" t="str">
        <f ca="1">IFERROR(VLOOKUP(B382,'[2]2017省级重点项目'!$B$3:$O$206,6,0),"")</f>
        <v/>
      </c>
      <c r="AU382" s="14" t="str">
        <f ca="1" t="shared" si="27"/>
        <v/>
      </c>
      <c r="AV382" s="14" t="str">
        <f ca="1">IFERROR(VLOOKUP(B382,'[2]2017省级重点项目'!$B$3:$O$206,7,0),"")</f>
        <v/>
      </c>
      <c r="AW382" s="14" t="str">
        <f ca="1" t="shared" si="28"/>
        <v/>
      </c>
      <c r="AX382" s="14" t="str">
        <f ca="1">IFERROR(VLOOKUP(B382,'[2]2017省级重点项目'!$B$3:$O$206,12,0),"")</f>
        <v/>
      </c>
      <c r="AY382" s="14" t="str">
        <f ca="1">IFERROR(VLOOKUP(B382,'[2]2017省级重点项目'!$B$3:$O$206,9,0),"")</f>
        <v/>
      </c>
      <c r="AZ382" s="14" t="str">
        <f ca="1">IFERROR(VLOOKUP(B382,'[2]2017省级重点项目'!$B$3:$O$206,10,0),"")</f>
        <v/>
      </c>
    </row>
    <row r="383" s="1" customFormat="1" ht="93" customHeight="1" spans="1:52">
      <c r="A383" s="11">
        <f>IF(AJ383="","",COUNTA($AJ$7:AJ383))</f>
        <v>370</v>
      </c>
      <c r="B383" s="14" t="s">
        <v>2755</v>
      </c>
      <c r="C383" s="14" t="s">
        <v>77</v>
      </c>
      <c r="D383" s="14" t="s">
        <v>57</v>
      </c>
      <c r="E383" s="14"/>
      <c r="F383" s="14" t="s">
        <v>78</v>
      </c>
      <c r="G383" s="11" t="s">
        <v>2621</v>
      </c>
      <c r="H383" s="14" t="s">
        <v>79</v>
      </c>
      <c r="I383" s="14" t="s">
        <v>764</v>
      </c>
      <c r="J383" s="14" t="s">
        <v>2756</v>
      </c>
      <c r="K383" s="11" t="s">
        <v>133</v>
      </c>
      <c r="L383" s="20">
        <v>110459</v>
      </c>
      <c r="M383" s="11">
        <v>110459</v>
      </c>
      <c r="N383" s="11"/>
      <c r="O383" s="11"/>
      <c r="P383" s="11"/>
      <c r="Q383" s="11"/>
      <c r="R383" s="11"/>
      <c r="S383" s="11" t="s">
        <v>83</v>
      </c>
      <c r="T383" s="11" t="s">
        <v>35</v>
      </c>
      <c r="U383" s="20">
        <v>92500</v>
      </c>
      <c r="V383" s="12" t="s">
        <v>2757</v>
      </c>
      <c r="W383" s="20">
        <v>11000</v>
      </c>
      <c r="X383" s="14" t="s">
        <v>1975</v>
      </c>
      <c r="Y383" s="29"/>
      <c r="Z383" s="29"/>
      <c r="AA383" s="14">
        <v>83.79</v>
      </c>
      <c r="AB383" s="14">
        <v>83.79</v>
      </c>
      <c r="AC383" s="14"/>
      <c r="AD383" s="14"/>
      <c r="AE383" s="14"/>
      <c r="AF383" s="14"/>
      <c r="AG383" s="47" t="s">
        <v>2758</v>
      </c>
      <c r="AH383" s="14" t="s">
        <v>2759</v>
      </c>
      <c r="AI383" s="14" t="s">
        <v>2081</v>
      </c>
      <c r="AJ383" s="45" t="s">
        <v>79</v>
      </c>
      <c r="AK383" s="11" t="s">
        <v>89</v>
      </c>
      <c r="AL383" s="24" t="s">
        <v>857</v>
      </c>
      <c r="AM383" s="11" t="s">
        <v>57</v>
      </c>
      <c r="AN383" s="11"/>
      <c r="AO383" s="12" t="s">
        <v>737</v>
      </c>
      <c r="AP383" s="14"/>
      <c r="AQ383" s="14"/>
      <c r="AR383" s="14"/>
      <c r="AS383" s="14"/>
      <c r="AT383" s="14" t="str">
        <f ca="1">IFERROR(VLOOKUP(B383,'[2]2017省级重点项目'!$B$3:$O$206,6,0),"")</f>
        <v/>
      </c>
      <c r="AU383" s="14" t="str">
        <f ca="1" t="shared" si="27"/>
        <v/>
      </c>
      <c r="AV383" s="14" t="str">
        <f ca="1">IFERROR(VLOOKUP(B383,'[2]2017省级重点项目'!$B$3:$O$206,7,0),"")</f>
        <v/>
      </c>
      <c r="AW383" s="14" t="str">
        <f ca="1" t="shared" si="28"/>
        <v/>
      </c>
      <c r="AX383" s="14" t="str">
        <f ca="1">IFERROR(VLOOKUP(B383,'[2]2017省级重点项目'!$B$3:$O$206,12,0),"")</f>
        <v/>
      </c>
      <c r="AY383" s="14" t="str">
        <f ca="1">IFERROR(VLOOKUP(B383,'[2]2017省级重点项目'!$B$3:$O$206,9,0),"")</f>
        <v/>
      </c>
      <c r="AZ383" s="14" t="str">
        <f ca="1">IFERROR(VLOOKUP(B383,'[2]2017省级重点项目'!$B$3:$O$206,10,0),"")</f>
        <v/>
      </c>
    </row>
    <row r="384" s="1" customFormat="1" ht="73" customHeight="1" spans="1:52">
      <c r="A384" s="11">
        <f>IF(AJ384="","",COUNTA($AJ$7:AJ384))</f>
        <v>371</v>
      </c>
      <c r="B384" s="14" t="s">
        <v>2760</v>
      </c>
      <c r="C384" s="14" t="s">
        <v>77</v>
      </c>
      <c r="D384" s="14" t="s">
        <v>57</v>
      </c>
      <c r="E384" s="14" t="s">
        <v>78</v>
      </c>
      <c r="F384" s="14" t="s">
        <v>78</v>
      </c>
      <c r="G384" s="11" t="s">
        <v>2621</v>
      </c>
      <c r="H384" s="14" t="s">
        <v>79</v>
      </c>
      <c r="I384" s="14" t="s">
        <v>80</v>
      </c>
      <c r="J384" s="14" t="s">
        <v>2761</v>
      </c>
      <c r="K384" s="11" t="s">
        <v>182</v>
      </c>
      <c r="L384" s="20">
        <v>128000</v>
      </c>
      <c r="M384" s="11">
        <v>128000</v>
      </c>
      <c r="N384" s="11"/>
      <c r="O384" s="11"/>
      <c r="P384" s="11"/>
      <c r="Q384" s="11"/>
      <c r="R384" s="11"/>
      <c r="S384" s="11" t="s">
        <v>83</v>
      </c>
      <c r="T384" s="11" t="s">
        <v>35</v>
      </c>
      <c r="U384" s="20">
        <v>99000</v>
      </c>
      <c r="V384" s="14" t="s">
        <v>2762</v>
      </c>
      <c r="W384" s="20">
        <v>29000</v>
      </c>
      <c r="X384" s="14" t="s">
        <v>768</v>
      </c>
      <c r="Y384" s="29"/>
      <c r="Z384" s="29">
        <v>12</v>
      </c>
      <c r="AA384" s="14">
        <v>101</v>
      </c>
      <c r="AB384" s="14">
        <v>300</v>
      </c>
      <c r="AC384" s="14"/>
      <c r="AD384" s="14"/>
      <c r="AE384" s="14"/>
      <c r="AF384" s="14"/>
      <c r="AG384" s="47" t="s">
        <v>1982</v>
      </c>
      <c r="AH384" s="14" t="s">
        <v>2763</v>
      </c>
      <c r="AI384" s="14" t="s">
        <v>2764</v>
      </c>
      <c r="AJ384" s="45" t="s">
        <v>79</v>
      </c>
      <c r="AK384" s="11" t="s">
        <v>89</v>
      </c>
      <c r="AL384" s="24" t="s">
        <v>857</v>
      </c>
      <c r="AM384" s="11" t="s">
        <v>57</v>
      </c>
      <c r="AN384" s="11"/>
      <c r="AO384" s="12" t="s">
        <v>737</v>
      </c>
      <c r="AP384" s="14" t="s">
        <v>78</v>
      </c>
      <c r="AQ384" s="14"/>
      <c r="AR384" s="14"/>
      <c r="AS384" s="14"/>
      <c r="AT384" s="14" t="str">
        <f ca="1">IFERROR(VLOOKUP(B384,'[2]2017省级重点项目'!$B$3:$O$206,6,0),"")</f>
        <v/>
      </c>
      <c r="AU384" s="14" t="str">
        <f ca="1" t="shared" si="27"/>
        <v/>
      </c>
      <c r="AV384" s="14" t="str">
        <f ca="1">IFERROR(VLOOKUP(B384,'[2]2017省级重点项目'!$B$3:$O$206,7,0),"")</f>
        <v/>
      </c>
      <c r="AW384" s="14" t="str">
        <f ca="1" t="shared" si="28"/>
        <v/>
      </c>
      <c r="AX384" s="14" t="str">
        <f ca="1">IFERROR(VLOOKUP(B384,'[2]2017省级重点项目'!$B$3:$O$206,12,0),"")</f>
        <v/>
      </c>
      <c r="AY384" s="14" t="str">
        <f ca="1">IFERROR(VLOOKUP(B384,'[2]2017省级重点项目'!$B$3:$O$206,9,0),"")</f>
        <v/>
      </c>
      <c r="AZ384" s="14" t="str">
        <f ca="1">IFERROR(VLOOKUP(B384,'[2]2017省级重点项目'!$B$3:$O$206,10,0),"")</f>
        <v/>
      </c>
    </row>
    <row r="385" s="1" customFormat="1" ht="85" customHeight="1" spans="1:52">
      <c r="A385" s="11">
        <f>IF(AJ385="","",COUNTA($AJ$7:AJ385))</f>
        <v>372</v>
      </c>
      <c r="B385" s="14" t="s">
        <v>2765</v>
      </c>
      <c r="C385" s="14" t="s">
        <v>60</v>
      </c>
      <c r="D385" s="14" t="s">
        <v>57</v>
      </c>
      <c r="E385" s="14"/>
      <c r="F385" s="14" t="s">
        <v>78</v>
      </c>
      <c r="G385" s="11" t="s">
        <v>2621</v>
      </c>
      <c r="H385" s="14" t="s">
        <v>79</v>
      </c>
      <c r="I385" s="14" t="s">
        <v>764</v>
      </c>
      <c r="J385" s="14" t="s">
        <v>2766</v>
      </c>
      <c r="K385" s="11" t="s">
        <v>82</v>
      </c>
      <c r="L385" s="20">
        <v>161000</v>
      </c>
      <c r="M385" s="11">
        <v>161000</v>
      </c>
      <c r="N385" s="11"/>
      <c r="O385" s="11"/>
      <c r="P385" s="11"/>
      <c r="Q385" s="11"/>
      <c r="R385" s="11"/>
      <c r="S385" s="11" t="s">
        <v>83</v>
      </c>
      <c r="T385" s="11" t="s">
        <v>35</v>
      </c>
      <c r="U385" s="20">
        <v>100000</v>
      </c>
      <c r="V385" s="14" t="s">
        <v>2767</v>
      </c>
      <c r="W385" s="20">
        <v>30000</v>
      </c>
      <c r="X385" s="14" t="s">
        <v>2768</v>
      </c>
      <c r="Y385" s="29"/>
      <c r="Z385" s="29"/>
      <c r="AA385" s="14">
        <v>104</v>
      </c>
      <c r="AB385" s="14">
        <v>104</v>
      </c>
      <c r="AC385" s="14"/>
      <c r="AD385" s="14"/>
      <c r="AE385" s="14"/>
      <c r="AF385" s="14"/>
      <c r="AG385" s="47" t="s">
        <v>2769</v>
      </c>
      <c r="AH385" s="14" t="s">
        <v>2770</v>
      </c>
      <c r="AI385" s="14" t="s">
        <v>2771</v>
      </c>
      <c r="AJ385" s="45" t="s">
        <v>79</v>
      </c>
      <c r="AK385" s="11" t="s">
        <v>89</v>
      </c>
      <c r="AL385" s="24" t="s">
        <v>857</v>
      </c>
      <c r="AM385" s="11" t="s">
        <v>57</v>
      </c>
      <c r="AN385" s="11"/>
      <c r="AO385" s="12" t="s">
        <v>737</v>
      </c>
      <c r="AP385" s="14" t="s">
        <v>78</v>
      </c>
      <c r="AQ385" s="14"/>
      <c r="AR385" s="14"/>
      <c r="AS385" s="14"/>
      <c r="AT385" s="14" t="str">
        <f ca="1">IFERROR(VLOOKUP(B385,'[2]2017省级重点项目'!$B$3:$O$206,6,0),"")</f>
        <v/>
      </c>
      <c r="AU385" s="14" t="str">
        <f ca="1" t="shared" si="27"/>
        <v/>
      </c>
      <c r="AV385" s="14" t="str">
        <f ca="1">IFERROR(VLOOKUP(B385,'[2]2017省级重点项目'!$B$3:$O$206,7,0),"")</f>
        <v/>
      </c>
      <c r="AW385" s="14" t="str">
        <f ca="1" t="shared" si="28"/>
        <v/>
      </c>
      <c r="AX385" s="14" t="str">
        <f ca="1">IFERROR(VLOOKUP(B385,'[2]2017省级重点项目'!$B$3:$O$206,12,0),"")</f>
        <v/>
      </c>
      <c r="AY385" s="14" t="str">
        <f ca="1">IFERROR(VLOOKUP(B385,'[2]2017省级重点项目'!$B$3:$O$206,9,0),"")</f>
        <v/>
      </c>
      <c r="AZ385" s="14" t="str">
        <f ca="1">IFERROR(VLOOKUP(B385,'[2]2017省级重点项目'!$B$3:$O$206,10,0),"")</f>
        <v/>
      </c>
    </row>
    <row r="386" s="1" customFormat="1" ht="92" customHeight="1" spans="1:52">
      <c r="A386" s="11">
        <f>IF(AJ386="","",COUNTA($AJ$7:AJ386))</f>
        <v>373</v>
      </c>
      <c r="B386" s="14" t="s">
        <v>2772</v>
      </c>
      <c r="C386" s="14" t="s">
        <v>77</v>
      </c>
      <c r="D386" s="14" t="s">
        <v>57</v>
      </c>
      <c r="E386" s="14"/>
      <c r="F386" s="14" t="s">
        <v>78</v>
      </c>
      <c r="G386" s="11" t="s">
        <v>2621</v>
      </c>
      <c r="H386" s="14" t="s">
        <v>79</v>
      </c>
      <c r="I386" s="14" t="s">
        <v>1194</v>
      </c>
      <c r="J386" s="14" t="s">
        <v>2773</v>
      </c>
      <c r="K386" s="11" t="s">
        <v>182</v>
      </c>
      <c r="L386" s="20">
        <v>170286</v>
      </c>
      <c r="M386" s="11">
        <v>170286</v>
      </c>
      <c r="N386" s="11"/>
      <c r="O386" s="11"/>
      <c r="P386" s="11"/>
      <c r="Q386" s="11"/>
      <c r="R386" s="11"/>
      <c r="S386" s="11" t="s">
        <v>2774</v>
      </c>
      <c r="T386" s="11" t="s">
        <v>35</v>
      </c>
      <c r="U386" s="20">
        <v>152900</v>
      </c>
      <c r="V386" s="14" t="s">
        <v>2775</v>
      </c>
      <c r="W386" s="20">
        <v>15000</v>
      </c>
      <c r="X386" s="14" t="s">
        <v>768</v>
      </c>
      <c r="Y386" s="29"/>
      <c r="Z386" s="29">
        <v>12</v>
      </c>
      <c r="AA386" s="14">
        <v>97.9</v>
      </c>
      <c r="AB386" s="14">
        <v>97.9</v>
      </c>
      <c r="AC386" s="14"/>
      <c r="AD386" s="14"/>
      <c r="AE386" s="14"/>
      <c r="AF386" s="14"/>
      <c r="AG386" s="47" t="s">
        <v>2758</v>
      </c>
      <c r="AH386" s="14" t="s">
        <v>2776</v>
      </c>
      <c r="AI386" s="14" t="s">
        <v>2081</v>
      </c>
      <c r="AJ386" s="45" t="s">
        <v>79</v>
      </c>
      <c r="AK386" s="11" t="s">
        <v>89</v>
      </c>
      <c r="AL386" s="24" t="s">
        <v>857</v>
      </c>
      <c r="AM386" s="11" t="s">
        <v>57</v>
      </c>
      <c r="AN386" s="11"/>
      <c r="AO386" s="12" t="s">
        <v>737</v>
      </c>
      <c r="AP386" s="14" t="s">
        <v>78</v>
      </c>
      <c r="AQ386" s="14"/>
      <c r="AR386" s="14"/>
      <c r="AS386" s="14"/>
      <c r="AT386" s="14" t="str">
        <f ca="1">IFERROR(VLOOKUP(B386,'[2]2017省级重点项目'!$B$3:$O$206,6,0),"")</f>
        <v/>
      </c>
      <c r="AU386" s="14" t="str">
        <f ca="1" t="shared" si="27"/>
        <v/>
      </c>
      <c r="AV386" s="14" t="str">
        <f ca="1">IFERROR(VLOOKUP(B386,'[2]2017省级重点项目'!$B$3:$O$206,7,0),"")</f>
        <v/>
      </c>
      <c r="AW386" s="14" t="str">
        <f ca="1" t="shared" si="28"/>
        <v/>
      </c>
      <c r="AX386" s="14" t="str">
        <f ca="1">IFERROR(VLOOKUP(B386,'[2]2017省级重点项目'!$B$3:$O$206,12,0),"")</f>
        <v/>
      </c>
      <c r="AY386" s="14" t="str">
        <f ca="1">IFERROR(VLOOKUP(B386,'[2]2017省级重点项目'!$B$3:$O$206,9,0),"")</f>
        <v/>
      </c>
      <c r="AZ386" s="14" t="str">
        <f ca="1">IFERROR(VLOOKUP(B386,'[2]2017省级重点项目'!$B$3:$O$206,10,0),"")</f>
        <v/>
      </c>
    </row>
    <row r="387" s="1" customFormat="1" ht="69" customHeight="1" spans="1:52">
      <c r="A387" s="11">
        <f>IF(AJ387="","",COUNTA($AJ$7:AJ387))</f>
        <v>374</v>
      </c>
      <c r="B387" s="14" t="s">
        <v>2777</v>
      </c>
      <c r="C387" s="14" t="s">
        <v>60</v>
      </c>
      <c r="D387" s="14" t="s">
        <v>57</v>
      </c>
      <c r="E387" s="14"/>
      <c r="F387" s="14" t="s">
        <v>78</v>
      </c>
      <c r="G387" s="11" t="s">
        <v>2621</v>
      </c>
      <c r="H387" s="14" t="s">
        <v>79</v>
      </c>
      <c r="I387" s="14" t="s">
        <v>764</v>
      </c>
      <c r="J387" s="14" t="s">
        <v>2778</v>
      </c>
      <c r="K387" s="11" t="s">
        <v>200</v>
      </c>
      <c r="L387" s="20">
        <v>135700</v>
      </c>
      <c r="M387" s="11"/>
      <c r="N387" s="11">
        <v>135700</v>
      </c>
      <c r="O387" s="11"/>
      <c r="P387" s="11"/>
      <c r="Q387" s="11"/>
      <c r="R387" s="11"/>
      <c r="S387" s="11" t="s">
        <v>83</v>
      </c>
      <c r="T387" s="11" t="s">
        <v>35</v>
      </c>
      <c r="U387" s="20">
        <v>120800</v>
      </c>
      <c r="V387" s="14" t="s">
        <v>2779</v>
      </c>
      <c r="W387" s="20">
        <v>15000</v>
      </c>
      <c r="X387" s="14" t="s">
        <v>2780</v>
      </c>
      <c r="Y387" s="29"/>
      <c r="Z387" s="29">
        <v>6</v>
      </c>
      <c r="AA387" s="14">
        <v>87.32</v>
      </c>
      <c r="AB387" s="14">
        <v>87.32</v>
      </c>
      <c r="AC387" s="14"/>
      <c r="AD387" s="14"/>
      <c r="AE387" s="14"/>
      <c r="AF387" s="14"/>
      <c r="AG387" s="47" t="s">
        <v>1018</v>
      </c>
      <c r="AH387" s="14" t="s">
        <v>2781</v>
      </c>
      <c r="AI387" s="14" t="s">
        <v>2782</v>
      </c>
      <c r="AJ387" s="45" t="s">
        <v>79</v>
      </c>
      <c r="AK387" s="11" t="s">
        <v>89</v>
      </c>
      <c r="AL387" s="24" t="s">
        <v>857</v>
      </c>
      <c r="AM387" s="11" t="s">
        <v>57</v>
      </c>
      <c r="AN387" s="11"/>
      <c r="AO387" s="12" t="s">
        <v>737</v>
      </c>
      <c r="AP387" s="14" t="s">
        <v>78</v>
      </c>
      <c r="AQ387" s="14"/>
      <c r="AR387" s="14"/>
      <c r="AS387" s="14"/>
      <c r="AT387" s="14" t="str">
        <f ca="1">IFERROR(VLOOKUP(B387,'[2]2017省级重点项目'!$B$3:$O$206,6,0),"")</f>
        <v/>
      </c>
      <c r="AU387" s="14" t="str">
        <f ca="1" t="shared" si="27"/>
        <v/>
      </c>
      <c r="AV387" s="14" t="str">
        <f ca="1">IFERROR(VLOOKUP(B387,'[2]2017省级重点项目'!$B$3:$O$206,7,0),"")</f>
        <v/>
      </c>
      <c r="AW387" s="14" t="str">
        <f ca="1" t="shared" si="28"/>
        <v/>
      </c>
      <c r="AX387" s="14" t="str">
        <f ca="1">IFERROR(VLOOKUP(B387,'[2]2017省级重点项目'!$B$3:$O$206,12,0),"")</f>
        <v/>
      </c>
      <c r="AY387" s="14" t="str">
        <f ca="1">IFERROR(VLOOKUP(B387,'[2]2017省级重点项目'!$B$3:$O$206,9,0),"")</f>
        <v/>
      </c>
      <c r="AZ387" s="14" t="str">
        <f ca="1">IFERROR(VLOOKUP(B387,'[2]2017省级重点项目'!$B$3:$O$206,10,0),"")</f>
        <v/>
      </c>
    </row>
    <row r="388" s="1" customFormat="1" ht="101" customHeight="1" spans="1:52">
      <c r="A388" s="11">
        <f>IF(AJ388="","",COUNTA($AJ$7:AJ388))</f>
        <v>375</v>
      </c>
      <c r="B388" s="12" t="s">
        <v>2783</v>
      </c>
      <c r="C388" s="13" t="s">
        <v>60</v>
      </c>
      <c r="D388" s="13" t="s">
        <v>60</v>
      </c>
      <c r="E388" s="13" t="s">
        <v>78</v>
      </c>
      <c r="F388" s="13" t="s">
        <v>78</v>
      </c>
      <c r="G388" s="13" t="s">
        <v>2621</v>
      </c>
      <c r="H388" s="13" t="s">
        <v>97</v>
      </c>
      <c r="I388" s="13" t="s">
        <v>98</v>
      </c>
      <c r="J388" s="22" t="s">
        <v>2784</v>
      </c>
      <c r="K388" s="13" t="s">
        <v>297</v>
      </c>
      <c r="L388" s="21">
        <v>264090</v>
      </c>
      <c r="M388" s="13">
        <v>37605</v>
      </c>
      <c r="N388" s="13">
        <v>0</v>
      </c>
      <c r="O388" s="13">
        <v>31000</v>
      </c>
      <c r="P388" s="13">
        <v>0</v>
      </c>
      <c r="Q388" s="13">
        <v>0</v>
      </c>
      <c r="R388" s="13">
        <v>62000</v>
      </c>
      <c r="S388" s="13">
        <v>0</v>
      </c>
      <c r="T388" s="13">
        <v>0</v>
      </c>
      <c r="U388" s="21">
        <v>40360</v>
      </c>
      <c r="V388" s="12" t="s">
        <v>2785</v>
      </c>
      <c r="W388" s="21">
        <v>37921</v>
      </c>
      <c r="X388" s="12" t="s">
        <v>2786</v>
      </c>
      <c r="Y388" s="30"/>
      <c r="Z388" s="30"/>
      <c r="AA388" s="13"/>
      <c r="AB388" s="13"/>
      <c r="AC388" s="13"/>
      <c r="AD388" s="13"/>
      <c r="AE388" s="13"/>
      <c r="AF388" s="13"/>
      <c r="AG388" s="22" t="s">
        <v>2787</v>
      </c>
      <c r="AH388" s="13" t="s">
        <v>2788</v>
      </c>
      <c r="AI388" s="13" t="s">
        <v>2788</v>
      </c>
      <c r="AJ388" s="46" t="s">
        <v>97</v>
      </c>
      <c r="AK388" s="13" t="s">
        <v>108</v>
      </c>
      <c r="AL388" s="13" t="s">
        <v>309</v>
      </c>
      <c r="AM388" s="13" t="s">
        <v>57</v>
      </c>
      <c r="AN388" s="13"/>
      <c r="AO388" s="13" t="s">
        <v>737</v>
      </c>
      <c r="AP388" s="13" t="s">
        <v>78</v>
      </c>
      <c r="AQ388" s="13"/>
      <c r="AR388" s="13"/>
      <c r="AS388" s="13"/>
      <c r="AT388" s="14" t="str">
        <f ca="1">IFERROR(VLOOKUP(B388,'[2]2017省级重点项目'!$B$3:$O$206,6,0),"")</f>
        <v/>
      </c>
      <c r="AU388" s="14" t="str">
        <f ca="1" t="shared" si="27"/>
        <v/>
      </c>
      <c r="AV388" s="14" t="str">
        <f ca="1">IFERROR(VLOOKUP(B388,'[2]2017省级重点项目'!$B$3:$O$206,7,0),"")</f>
        <v/>
      </c>
      <c r="AW388" s="14" t="str">
        <f ca="1" t="shared" si="28"/>
        <v/>
      </c>
      <c r="AX388" s="14" t="str">
        <f ca="1">IFERROR(VLOOKUP(B388,'[2]2017省级重点项目'!$B$3:$O$206,12,0),"")</f>
        <v/>
      </c>
      <c r="AY388" s="14" t="str">
        <f ca="1">IFERROR(VLOOKUP(B388,'[2]2017省级重点项目'!$B$3:$O$206,9,0),"")</f>
        <v/>
      </c>
      <c r="AZ388" s="14" t="str">
        <f ca="1">IFERROR(VLOOKUP(B388,'[2]2017省级重点项目'!$B$3:$O$206,10,0),"")</f>
        <v/>
      </c>
    </row>
    <row r="389" s="1" customFormat="1" ht="61" customHeight="1" spans="1:52">
      <c r="A389" s="11">
        <f>IF(AJ389="","",COUNTA($AJ$7:AJ389))</f>
        <v>376</v>
      </c>
      <c r="B389" s="12" t="s">
        <v>2789</v>
      </c>
      <c r="C389" s="13"/>
      <c r="D389" s="13"/>
      <c r="E389" s="13" t="s">
        <v>61</v>
      </c>
      <c r="F389" s="13" t="s">
        <v>61</v>
      </c>
      <c r="G389" s="13" t="s">
        <v>2621</v>
      </c>
      <c r="H389" s="13" t="s">
        <v>97</v>
      </c>
      <c r="I389" s="13" t="s">
        <v>2152</v>
      </c>
      <c r="J389" s="12" t="s">
        <v>2790</v>
      </c>
      <c r="K389" s="13" t="s">
        <v>122</v>
      </c>
      <c r="L389" s="21">
        <v>90000</v>
      </c>
      <c r="M389" s="13"/>
      <c r="N389" s="13">
        <v>90000</v>
      </c>
      <c r="O389" s="13"/>
      <c r="P389" s="13"/>
      <c r="Q389" s="13"/>
      <c r="R389" s="13"/>
      <c r="S389" s="13" t="s">
        <v>66</v>
      </c>
      <c r="T389" s="13" t="s">
        <v>61</v>
      </c>
      <c r="U389" s="21">
        <v>25000</v>
      </c>
      <c r="V389" s="12" t="s">
        <v>2791</v>
      </c>
      <c r="W389" s="21">
        <v>15000</v>
      </c>
      <c r="X389" s="12" t="s">
        <v>2792</v>
      </c>
      <c r="Y389" s="30"/>
      <c r="Z389" s="30">
        <v>12</v>
      </c>
      <c r="AA389" s="13" t="s">
        <v>2793</v>
      </c>
      <c r="AB389" s="13"/>
      <c r="AC389" s="13"/>
      <c r="AD389" s="13"/>
      <c r="AE389" s="13"/>
      <c r="AF389" s="13"/>
      <c r="AG389" s="22" t="s">
        <v>2794</v>
      </c>
      <c r="AH389" s="13" t="s">
        <v>2795</v>
      </c>
      <c r="AI389" s="13">
        <v>13960736777</v>
      </c>
      <c r="AJ389" s="46" t="s">
        <v>97</v>
      </c>
      <c r="AK389" s="13" t="s">
        <v>108</v>
      </c>
      <c r="AL389" s="13" t="s">
        <v>857</v>
      </c>
      <c r="AM389" s="13" t="s">
        <v>57</v>
      </c>
      <c r="AN389" s="13"/>
      <c r="AO389" s="13" t="s">
        <v>737</v>
      </c>
      <c r="AP389" s="13"/>
      <c r="AQ389" s="13"/>
      <c r="AR389" s="13"/>
      <c r="AS389" s="13"/>
      <c r="AT389" s="14" t="str">
        <f ca="1">IFERROR(VLOOKUP(B389,'[2]2017省级重点项目'!$B$3:$O$206,6,0),"")</f>
        <v/>
      </c>
      <c r="AU389" s="14" t="str">
        <f ca="1" t="shared" si="27"/>
        <v/>
      </c>
      <c r="AV389" s="14" t="str">
        <f ca="1">IFERROR(VLOOKUP(B389,'[2]2017省级重点项目'!$B$3:$O$206,7,0),"")</f>
        <v/>
      </c>
      <c r="AW389" s="14" t="str">
        <f ca="1" t="shared" si="28"/>
        <v/>
      </c>
      <c r="AX389" s="14" t="str">
        <f ca="1">IFERROR(VLOOKUP(B389,'[2]2017省级重点项目'!$B$3:$O$206,12,0),"")</f>
        <v/>
      </c>
      <c r="AY389" s="14" t="str">
        <f ca="1">IFERROR(VLOOKUP(B389,'[2]2017省级重点项目'!$B$3:$O$206,9,0),"")</f>
        <v/>
      </c>
      <c r="AZ389" s="14" t="str">
        <f ca="1">IFERROR(VLOOKUP(B389,'[2]2017省级重点项目'!$B$3:$O$206,10,0),"")</f>
        <v/>
      </c>
    </row>
    <row r="390" s="1" customFormat="1" ht="102" customHeight="1" spans="1:52">
      <c r="A390" s="11">
        <f>IF(AJ390="","",COUNTA($AJ$7:AJ390))</f>
        <v>377</v>
      </c>
      <c r="B390" s="12" t="s">
        <v>2796</v>
      </c>
      <c r="C390" s="12" t="s">
        <v>78</v>
      </c>
      <c r="D390" s="12" t="s">
        <v>78</v>
      </c>
      <c r="E390" s="12" t="s">
        <v>78</v>
      </c>
      <c r="F390" s="12" t="s">
        <v>61</v>
      </c>
      <c r="G390" s="13" t="s">
        <v>2621</v>
      </c>
      <c r="H390" s="12" t="s">
        <v>130</v>
      </c>
      <c r="I390" s="12" t="s">
        <v>2797</v>
      </c>
      <c r="J390" s="12" t="s">
        <v>2798</v>
      </c>
      <c r="K390" s="13" t="s">
        <v>133</v>
      </c>
      <c r="L390" s="21">
        <v>36000</v>
      </c>
      <c r="M390" s="13">
        <v>36000</v>
      </c>
      <c r="N390" s="13">
        <v>0</v>
      </c>
      <c r="O390" s="13">
        <v>0</v>
      </c>
      <c r="P390" s="13">
        <v>0</v>
      </c>
      <c r="Q390" s="13">
        <v>0</v>
      </c>
      <c r="R390" s="13">
        <v>0</v>
      </c>
      <c r="S390" s="13" t="s">
        <v>66</v>
      </c>
      <c r="T390" s="13" t="s">
        <v>123</v>
      </c>
      <c r="U390" s="21">
        <v>20000</v>
      </c>
      <c r="V390" s="12" t="s">
        <v>2799</v>
      </c>
      <c r="W390" s="21">
        <v>5000</v>
      </c>
      <c r="X390" s="12" t="s">
        <v>2800</v>
      </c>
      <c r="Y390" s="30"/>
      <c r="Z390" s="30"/>
      <c r="AA390" s="12">
        <v>660</v>
      </c>
      <c r="AB390" s="12">
        <v>0</v>
      </c>
      <c r="AC390" s="12">
        <v>275.4</v>
      </c>
      <c r="AD390" s="12">
        <v>0</v>
      </c>
      <c r="AE390" s="12">
        <v>0</v>
      </c>
      <c r="AF390" s="12">
        <v>0</v>
      </c>
      <c r="AG390" s="22" t="s">
        <v>2801</v>
      </c>
      <c r="AH390" s="12" t="s">
        <v>2802</v>
      </c>
      <c r="AI390" s="12" t="s">
        <v>2803</v>
      </c>
      <c r="AJ390" s="46" t="s">
        <v>130</v>
      </c>
      <c r="AK390" s="13" t="s">
        <v>139</v>
      </c>
      <c r="AL390" s="24" t="s">
        <v>158</v>
      </c>
      <c r="AM390" s="13" t="s">
        <v>57</v>
      </c>
      <c r="AN390" s="13"/>
      <c r="AO390" s="12" t="s">
        <v>737</v>
      </c>
      <c r="AP390" s="12"/>
      <c r="AQ390" s="12"/>
      <c r="AR390" s="12"/>
      <c r="AS390" s="12"/>
      <c r="AT390" s="14" t="str">
        <f ca="1">IFERROR(VLOOKUP(B390,'[2]2017省级重点项目'!$B$3:$O$206,6,0),"")</f>
        <v/>
      </c>
      <c r="AU390" s="14" t="str">
        <f ca="1" t="shared" si="27"/>
        <v/>
      </c>
      <c r="AV390" s="14" t="str">
        <f ca="1">IFERROR(VLOOKUP(B390,'[2]2017省级重点项目'!$B$3:$O$206,7,0),"")</f>
        <v/>
      </c>
      <c r="AW390" s="14" t="str">
        <f ca="1" t="shared" si="28"/>
        <v/>
      </c>
      <c r="AX390" s="14" t="str">
        <f ca="1">IFERROR(VLOOKUP(B390,'[2]2017省级重点项目'!$B$3:$O$206,12,0),"")</f>
        <v/>
      </c>
      <c r="AY390" s="14" t="str">
        <f ca="1">IFERROR(VLOOKUP(B390,'[2]2017省级重点项目'!$B$3:$O$206,9,0),"")</f>
        <v/>
      </c>
      <c r="AZ390" s="14" t="str">
        <f ca="1">IFERROR(VLOOKUP(B390,'[2]2017省级重点项目'!$B$3:$O$206,10,0),"")</f>
        <v/>
      </c>
    </row>
    <row r="391" s="1" customFormat="1" ht="70" customHeight="1" spans="1:52">
      <c r="A391" s="11">
        <f>IF(AJ391="","",COUNTA($AJ$7:AJ391))</f>
        <v>378</v>
      </c>
      <c r="B391" s="12" t="s">
        <v>2804</v>
      </c>
      <c r="C391" s="12" t="s">
        <v>78</v>
      </c>
      <c r="D391" s="12" t="s">
        <v>78</v>
      </c>
      <c r="E391" s="12" t="s">
        <v>78</v>
      </c>
      <c r="F391" s="12" t="s">
        <v>61</v>
      </c>
      <c r="G391" s="13" t="s">
        <v>2621</v>
      </c>
      <c r="H391" s="12" t="s">
        <v>130</v>
      </c>
      <c r="I391" s="12" t="s">
        <v>131</v>
      </c>
      <c r="J391" s="12" t="s">
        <v>2805</v>
      </c>
      <c r="K391" s="13" t="s">
        <v>329</v>
      </c>
      <c r="L391" s="21">
        <v>67800</v>
      </c>
      <c r="M391" s="13">
        <v>67800</v>
      </c>
      <c r="N391" s="13">
        <v>0</v>
      </c>
      <c r="O391" s="13">
        <v>0</v>
      </c>
      <c r="P391" s="13">
        <v>0</v>
      </c>
      <c r="Q391" s="13">
        <v>0</v>
      </c>
      <c r="R391" s="13">
        <v>0</v>
      </c>
      <c r="S391" s="13" t="s">
        <v>352</v>
      </c>
      <c r="T391" s="13" t="s">
        <v>123</v>
      </c>
      <c r="U391" s="21">
        <v>62800</v>
      </c>
      <c r="V391" s="12" t="s">
        <v>2806</v>
      </c>
      <c r="W391" s="21">
        <v>5000</v>
      </c>
      <c r="X391" s="12" t="s">
        <v>2807</v>
      </c>
      <c r="Y391" s="30"/>
      <c r="Z391" s="30">
        <v>9</v>
      </c>
      <c r="AA391" s="12">
        <v>148</v>
      </c>
      <c r="AB391" s="12">
        <v>0</v>
      </c>
      <c r="AC391" s="12">
        <v>0</v>
      </c>
      <c r="AD391" s="12">
        <v>0</v>
      </c>
      <c r="AE391" s="12"/>
      <c r="AF391" s="12"/>
      <c r="AG391" s="22" t="s">
        <v>2808</v>
      </c>
      <c r="AH391" s="12" t="s">
        <v>2809</v>
      </c>
      <c r="AI391" s="12" t="s">
        <v>2810</v>
      </c>
      <c r="AJ391" s="46" t="s">
        <v>130</v>
      </c>
      <c r="AK391" s="13" t="s">
        <v>139</v>
      </c>
      <c r="AL391" s="24" t="s">
        <v>158</v>
      </c>
      <c r="AM391" s="13" t="s">
        <v>57</v>
      </c>
      <c r="AN391" s="13"/>
      <c r="AO391" s="12" t="s">
        <v>737</v>
      </c>
      <c r="AP391" s="12"/>
      <c r="AQ391" s="12"/>
      <c r="AR391" s="12"/>
      <c r="AS391" s="12"/>
      <c r="AT391" s="14" t="str">
        <f ca="1">IFERROR(VLOOKUP(B391,'[2]2017省级重点项目'!$B$3:$O$206,6,0),"")</f>
        <v/>
      </c>
      <c r="AU391" s="14" t="str">
        <f ca="1" t="shared" si="27"/>
        <v/>
      </c>
      <c r="AV391" s="14" t="str">
        <f ca="1">IFERROR(VLOOKUP(B391,'[2]2017省级重点项目'!$B$3:$O$206,7,0),"")</f>
        <v/>
      </c>
      <c r="AW391" s="14" t="str">
        <f ca="1" t="shared" si="28"/>
        <v/>
      </c>
      <c r="AX391" s="14" t="str">
        <f ca="1">IFERROR(VLOOKUP(B391,'[2]2017省级重点项目'!$B$3:$O$206,12,0),"")</f>
        <v/>
      </c>
      <c r="AY391" s="14" t="str">
        <f ca="1">IFERROR(VLOOKUP(B391,'[2]2017省级重点项目'!$B$3:$O$206,9,0),"")</f>
        <v/>
      </c>
      <c r="AZ391" s="14" t="str">
        <f ca="1">IFERROR(VLOOKUP(B391,'[2]2017省级重点项目'!$B$3:$O$206,10,0),"")</f>
        <v/>
      </c>
    </row>
    <row r="392" s="1" customFormat="1" ht="100" customHeight="1" spans="1:52">
      <c r="A392" s="11">
        <f>IF(AJ392="","",COUNTA($AJ$7:AJ392))</f>
        <v>379</v>
      </c>
      <c r="B392" s="12" t="s">
        <v>2811</v>
      </c>
      <c r="C392" s="12" t="s">
        <v>78</v>
      </c>
      <c r="D392" s="12" t="s">
        <v>78</v>
      </c>
      <c r="E392" s="12" t="s">
        <v>78</v>
      </c>
      <c r="F392" s="12" t="s">
        <v>61</v>
      </c>
      <c r="G392" s="13" t="s">
        <v>2621</v>
      </c>
      <c r="H392" s="12" t="s">
        <v>2572</v>
      </c>
      <c r="I392" s="12" t="s">
        <v>885</v>
      </c>
      <c r="J392" s="12" t="s">
        <v>2812</v>
      </c>
      <c r="K392" s="13" t="s">
        <v>1251</v>
      </c>
      <c r="L392" s="21">
        <v>227020</v>
      </c>
      <c r="M392" s="13">
        <v>227020</v>
      </c>
      <c r="N392" s="13">
        <v>0</v>
      </c>
      <c r="O392" s="13">
        <v>0</v>
      </c>
      <c r="P392" s="13">
        <v>0</v>
      </c>
      <c r="Q392" s="13">
        <v>0</v>
      </c>
      <c r="R392" s="13">
        <v>0</v>
      </c>
      <c r="S392" s="13" t="s">
        <v>352</v>
      </c>
      <c r="T392" s="13" t="s">
        <v>123</v>
      </c>
      <c r="U392" s="21">
        <v>143500</v>
      </c>
      <c r="V392" s="12" t="s">
        <v>2813</v>
      </c>
      <c r="W392" s="21">
        <v>10000</v>
      </c>
      <c r="X392" s="12" t="s">
        <v>2814</v>
      </c>
      <c r="Y392" s="30"/>
      <c r="Z392" s="30">
        <v>12</v>
      </c>
      <c r="AA392" s="12">
        <v>219</v>
      </c>
      <c r="AB392" s="12">
        <v>0</v>
      </c>
      <c r="AC392" s="12">
        <v>0</v>
      </c>
      <c r="AD392" s="12">
        <v>0</v>
      </c>
      <c r="AE392" s="12">
        <v>0</v>
      </c>
      <c r="AF392" s="12">
        <v>0</v>
      </c>
      <c r="AG392" s="22" t="s">
        <v>2815</v>
      </c>
      <c r="AH392" s="12" t="s">
        <v>891</v>
      </c>
      <c r="AI392" s="12" t="s">
        <v>892</v>
      </c>
      <c r="AJ392" s="46" t="s">
        <v>130</v>
      </c>
      <c r="AK392" s="13" t="s">
        <v>139</v>
      </c>
      <c r="AL392" s="24" t="s">
        <v>158</v>
      </c>
      <c r="AM392" s="13" t="s">
        <v>57</v>
      </c>
      <c r="AN392" s="13"/>
      <c r="AO392" s="12" t="s">
        <v>737</v>
      </c>
      <c r="AP392" s="12"/>
      <c r="AQ392" s="12"/>
      <c r="AR392" s="12"/>
      <c r="AS392" s="12"/>
      <c r="AT392" s="14" t="str">
        <f ca="1">IFERROR(VLOOKUP(B392,'[2]2017省级重点项目'!$B$3:$O$206,6,0),"")</f>
        <v/>
      </c>
      <c r="AU392" s="14" t="str">
        <f ca="1" t="shared" si="27"/>
        <v/>
      </c>
      <c r="AV392" s="14" t="str">
        <f ca="1">IFERROR(VLOOKUP(B392,'[2]2017省级重点项目'!$B$3:$O$206,7,0),"")</f>
        <v/>
      </c>
      <c r="AW392" s="14" t="str">
        <f ca="1" t="shared" si="28"/>
        <v/>
      </c>
      <c r="AX392" s="14" t="str">
        <f ca="1">IFERROR(VLOOKUP(B392,'[2]2017省级重点项目'!$B$3:$O$206,12,0),"")</f>
        <v/>
      </c>
      <c r="AY392" s="14" t="str">
        <f ca="1">IFERROR(VLOOKUP(B392,'[2]2017省级重点项目'!$B$3:$O$206,9,0),"")</f>
        <v/>
      </c>
      <c r="AZ392" s="14" t="str">
        <f ca="1">IFERROR(VLOOKUP(B392,'[2]2017省级重点项目'!$B$3:$O$206,10,0),"")</f>
        <v/>
      </c>
    </row>
    <row r="393" s="1" customFormat="1" ht="113" customHeight="1" spans="1:52">
      <c r="A393" s="11">
        <f>IF(AJ393="","",COUNTA($AJ$7:AJ393))</f>
        <v>380</v>
      </c>
      <c r="B393" s="12" t="s">
        <v>2816</v>
      </c>
      <c r="C393" s="12" t="s">
        <v>78</v>
      </c>
      <c r="D393" s="12" t="s">
        <v>78</v>
      </c>
      <c r="E393" s="12" t="s">
        <v>78</v>
      </c>
      <c r="F393" s="12" t="s">
        <v>61</v>
      </c>
      <c r="G393" s="13" t="s">
        <v>2621</v>
      </c>
      <c r="H393" s="12" t="s">
        <v>130</v>
      </c>
      <c r="I393" s="12" t="s">
        <v>151</v>
      </c>
      <c r="J393" s="12" t="s">
        <v>2817</v>
      </c>
      <c r="K393" s="13" t="s">
        <v>2818</v>
      </c>
      <c r="L393" s="21">
        <v>450000</v>
      </c>
      <c r="M393" s="13">
        <v>450000</v>
      </c>
      <c r="N393" s="13">
        <v>0</v>
      </c>
      <c r="O393" s="13">
        <v>0</v>
      </c>
      <c r="P393" s="13">
        <v>0</v>
      </c>
      <c r="Q393" s="13">
        <v>0</v>
      </c>
      <c r="R393" s="13">
        <v>0</v>
      </c>
      <c r="S393" s="13" t="s">
        <v>352</v>
      </c>
      <c r="T393" s="13" t="s">
        <v>123</v>
      </c>
      <c r="U393" s="21">
        <v>245000</v>
      </c>
      <c r="V393" s="12" t="s">
        <v>2819</v>
      </c>
      <c r="W393" s="21">
        <v>25000</v>
      </c>
      <c r="X393" s="12" t="s">
        <v>2820</v>
      </c>
      <c r="Y393" s="30"/>
      <c r="Z393" s="30"/>
      <c r="AA393" s="12">
        <v>1675</v>
      </c>
      <c r="AB393" s="12">
        <v>300</v>
      </c>
      <c r="AC393" s="12">
        <v>0</v>
      </c>
      <c r="AD393" s="12">
        <v>0</v>
      </c>
      <c r="AE393" s="12">
        <v>0</v>
      </c>
      <c r="AF393" s="12">
        <v>0</v>
      </c>
      <c r="AG393" s="22" t="s">
        <v>2821</v>
      </c>
      <c r="AH393" s="12" t="s">
        <v>2822</v>
      </c>
      <c r="AI393" s="12" t="s">
        <v>2823</v>
      </c>
      <c r="AJ393" s="46" t="s">
        <v>130</v>
      </c>
      <c r="AK393" s="13" t="s">
        <v>139</v>
      </c>
      <c r="AL393" s="24" t="s">
        <v>158</v>
      </c>
      <c r="AM393" s="13" t="s">
        <v>57</v>
      </c>
      <c r="AN393" s="13"/>
      <c r="AO393" s="12" t="s">
        <v>737</v>
      </c>
      <c r="AP393" s="12" t="s">
        <v>78</v>
      </c>
      <c r="AQ393" s="12"/>
      <c r="AR393" s="12"/>
      <c r="AS393" s="12"/>
      <c r="AT393" s="14" t="str">
        <f ca="1">IFERROR(VLOOKUP(B393,'[2]2017省级重点项目'!$B$3:$O$206,6,0),"")</f>
        <v/>
      </c>
      <c r="AU393" s="14" t="str">
        <f ca="1" t="shared" si="27"/>
        <v/>
      </c>
      <c r="AV393" s="14" t="str">
        <f ca="1">IFERROR(VLOOKUP(B393,'[2]2017省级重点项目'!$B$3:$O$206,7,0),"")</f>
        <v/>
      </c>
      <c r="AW393" s="14" t="str">
        <f ca="1" t="shared" si="28"/>
        <v/>
      </c>
      <c r="AX393" s="14" t="str">
        <f ca="1">IFERROR(VLOOKUP(B393,'[2]2017省级重点项目'!$B$3:$O$206,12,0),"")</f>
        <v/>
      </c>
      <c r="AY393" s="14" t="str">
        <f ca="1">IFERROR(VLOOKUP(B393,'[2]2017省级重点项目'!$B$3:$O$206,9,0),"")</f>
        <v/>
      </c>
      <c r="AZ393" s="14" t="str">
        <f ca="1">IFERROR(VLOOKUP(B393,'[2]2017省级重点项目'!$B$3:$O$206,10,0),"")</f>
        <v/>
      </c>
    </row>
    <row r="394" s="1" customFormat="1" ht="72" customHeight="1" spans="1:52">
      <c r="A394" s="11">
        <f>IF(AJ394="","",COUNTA($AJ$7:AJ394))</f>
        <v>381</v>
      </c>
      <c r="B394" s="12" t="s">
        <v>2824</v>
      </c>
      <c r="C394" s="12" t="s">
        <v>60</v>
      </c>
      <c r="D394" s="12" t="s">
        <v>57</v>
      </c>
      <c r="E394" s="12" t="s">
        <v>61</v>
      </c>
      <c r="F394" s="12" t="s">
        <v>61</v>
      </c>
      <c r="G394" s="13" t="s">
        <v>2621</v>
      </c>
      <c r="H394" s="12" t="s">
        <v>197</v>
      </c>
      <c r="I394" s="12" t="s">
        <v>920</v>
      </c>
      <c r="J394" s="12" t="s">
        <v>2825</v>
      </c>
      <c r="K394" s="13" t="s">
        <v>100</v>
      </c>
      <c r="L394" s="21">
        <v>30000</v>
      </c>
      <c r="M394" s="13">
        <v>0</v>
      </c>
      <c r="N394" s="13">
        <v>30000</v>
      </c>
      <c r="O394" s="13">
        <v>0</v>
      </c>
      <c r="P394" s="13">
        <v>0</v>
      </c>
      <c r="Q394" s="13">
        <v>0</v>
      </c>
      <c r="R394" s="13">
        <v>0</v>
      </c>
      <c r="S394" s="13" t="s">
        <v>937</v>
      </c>
      <c r="T394" s="13" t="s">
        <v>35</v>
      </c>
      <c r="U394" s="21">
        <v>7400</v>
      </c>
      <c r="V394" s="12" t="s">
        <v>2826</v>
      </c>
      <c r="W394" s="21">
        <v>20000</v>
      </c>
      <c r="X394" s="12" t="s">
        <v>2827</v>
      </c>
      <c r="Y394" s="30"/>
      <c r="Z394" s="30"/>
      <c r="AA394" s="12"/>
      <c r="AB394" s="12"/>
      <c r="AC394" s="12"/>
      <c r="AD394" s="12"/>
      <c r="AE394" s="12"/>
      <c r="AF394" s="12"/>
      <c r="AG394" s="22" t="s">
        <v>2828</v>
      </c>
      <c r="AH394" s="12" t="s">
        <v>2829</v>
      </c>
      <c r="AI394" s="12" t="s">
        <v>2829</v>
      </c>
      <c r="AJ394" s="46" t="s">
        <v>197</v>
      </c>
      <c r="AK394" s="13" t="s">
        <v>206</v>
      </c>
      <c r="AL394" s="50" t="s">
        <v>207</v>
      </c>
      <c r="AM394" s="13" t="s">
        <v>57</v>
      </c>
      <c r="AN394" s="13"/>
      <c r="AO394" s="12"/>
      <c r="AP394" s="12"/>
      <c r="AQ394" s="12"/>
      <c r="AR394" s="12"/>
      <c r="AS394" s="12"/>
      <c r="AT394" s="14" t="str">
        <f ca="1">IFERROR(VLOOKUP(B394,'[2]2017省级重点项目'!$B$3:$O$206,6,0),"")</f>
        <v/>
      </c>
      <c r="AU394" s="14" t="str">
        <f ca="1" t="shared" si="27"/>
        <v/>
      </c>
      <c r="AV394" s="14" t="str">
        <f ca="1">IFERROR(VLOOKUP(B394,'[2]2017省级重点项目'!$B$3:$O$206,7,0),"")</f>
        <v/>
      </c>
      <c r="AW394" s="14" t="str">
        <f ca="1" t="shared" si="28"/>
        <v/>
      </c>
      <c r="AX394" s="14" t="str">
        <f ca="1">IFERROR(VLOOKUP(B394,'[2]2017省级重点项目'!$B$3:$O$206,12,0),"")</f>
        <v/>
      </c>
      <c r="AY394" s="14" t="str">
        <f ca="1">IFERROR(VLOOKUP(B394,'[2]2017省级重点项目'!$B$3:$O$206,9,0),"")</f>
        <v/>
      </c>
      <c r="AZ394" s="14" t="str">
        <f ca="1">IFERROR(VLOOKUP(B394,'[2]2017省级重点项目'!$B$3:$O$206,10,0),"")</f>
        <v/>
      </c>
    </row>
    <row r="395" s="1" customFormat="1" ht="121" customHeight="1" spans="1:52">
      <c r="A395" s="11">
        <f>IF(AJ395="","",COUNTA($AJ$7:AJ395))</f>
        <v>382</v>
      </c>
      <c r="B395" s="12" t="s">
        <v>2830</v>
      </c>
      <c r="C395" s="12" t="s">
        <v>60</v>
      </c>
      <c r="D395" s="12" t="s">
        <v>57</v>
      </c>
      <c r="E395" s="12" t="s">
        <v>78</v>
      </c>
      <c r="F395" s="12" t="s">
        <v>61</v>
      </c>
      <c r="G395" s="13" t="s">
        <v>2621</v>
      </c>
      <c r="H395" s="12" t="s">
        <v>197</v>
      </c>
      <c r="I395" s="12" t="s">
        <v>218</v>
      </c>
      <c r="J395" s="12" t="s">
        <v>2831</v>
      </c>
      <c r="K395" s="13" t="s">
        <v>887</v>
      </c>
      <c r="L395" s="21">
        <v>140000</v>
      </c>
      <c r="M395" s="13"/>
      <c r="N395" s="13">
        <v>140000</v>
      </c>
      <c r="O395" s="13"/>
      <c r="P395" s="13"/>
      <c r="Q395" s="13"/>
      <c r="R395" s="13"/>
      <c r="S395" s="13" t="s">
        <v>35</v>
      </c>
      <c r="T395" s="13" t="s">
        <v>61</v>
      </c>
      <c r="U395" s="21">
        <v>13000</v>
      </c>
      <c r="V395" s="12" t="s">
        <v>2832</v>
      </c>
      <c r="W395" s="21">
        <v>12000</v>
      </c>
      <c r="X395" s="12" t="s">
        <v>2833</v>
      </c>
      <c r="Y395" s="30"/>
      <c r="Z395" s="30"/>
      <c r="AA395" s="12">
        <v>150</v>
      </c>
      <c r="AB395" s="12"/>
      <c r="AC395" s="12"/>
      <c r="AD395" s="12"/>
      <c r="AE395" s="12"/>
      <c r="AF395" s="12"/>
      <c r="AG395" s="22" t="s">
        <v>2834</v>
      </c>
      <c r="AH395" s="12" t="s">
        <v>2835</v>
      </c>
      <c r="AI395" s="12"/>
      <c r="AJ395" s="46" t="s">
        <v>197</v>
      </c>
      <c r="AK395" s="13" t="s">
        <v>206</v>
      </c>
      <c r="AL395" s="50" t="s">
        <v>227</v>
      </c>
      <c r="AM395" s="13" t="s">
        <v>57</v>
      </c>
      <c r="AN395" s="13"/>
      <c r="AO395" s="12" t="s">
        <v>737</v>
      </c>
      <c r="AP395" s="12" t="s">
        <v>78</v>
      </c>
      <c r="AQ395" s="12"/>
      <c r="AR395" s="12"/>
      <c r="AS395" s="12"/>
      <c r="AT395" s="14" t="str">
        <f ca="1">IFERROR(VLOOKUP(B395,'[2]2017省级重点项目'!$B$3:$O$206,6,0),"")</f>
        <v/>
      </c>
      <c r="AU395" s="14" t="str">
        <f ca="1" t="shared" si="27"/>
        <v/>
      </c>
      <c r="AV395" s="14" t="str">
        <f ca="1">IFERROR(VLOOKUP(B395,'[2]2017省级重点项目'!$B$3:$O$206,7,0),"")</f>
        <v/>
      </c>
      <c r="AW395" s="14" t="str">
        <f ca="1" t="shared" si="28"/>
        <v/>
      </c>
      <c r="AX395" s="14" t="str">
        <f ca="1">IFERROR(VLOOKUP(B395,'[2]2017省级重点项目'!$B$3:$O$206,12,0),"")</f>
        <v/>
      </c>
      <c r="AY395" s="14" t="str">
        <f ca="1">IFERROR(VLOOKUP(B395,'[2]2017省级重点项目'!$B$3:$O$206,9,0),"")</f>
        <v/>
      </c>
      <c r="AZ395" s="14" t="str">
        <f ca="1">IFERROR(VLOOKUP(B395,'[2]2017省级重点项目'!$B$3:$O$206,10,0),"")</f>
        <v/>
      </c>
    </row>
    <row r="396" s="1" customFormat="1" ht="55" customHeight="1" spans="1:53">
      <c r="A396" s="11">
        <f>IF(AJ396="","",COUNTA($AJ$7:AJ396))</f>
        <v>383</v>
      </c>
      <c r="B396" s="15" t="s">
        <v>2836</v>
      </c>
      <c r="C396" s="17"/>
      <c r="D396" s="17" t="s">
        <v>61</v>
      </c>
      <c r="E396" s="17"/>
      <c r="F396" s="17" t="s">
        <v>61</v>
      </c>
      <c r="G396" s="17" t="s">
        <v>2621</v>
      </c>
      <c r="H396" s="17" t="s">
        <v>264</v>
      </c>
      <c r="I396" s="17" t="s">
        <v>2837</v>
      </c>
      <c r="J396" s="15" t="s">
        <v>2838</v>
      </c>
      <c r="K396" s="17" t="s">
        <v>100</v>
      </c>
      <c r="L396" s="101">
        <v>18821</v>
      </c>
      <c r="M396" s="17"/>
      <c r="N396" s="17"/>
      <c r="O396" s="17"/>
      <c r="P396" s="17"/>
      <c r="Q396" s="17"/>
      <c r="R396" s="108">
        <v>18821</v>
      </c>
      <c r="S396" s="17" t="s">
        <v>35</v>
      </c>
      <c r="T396" s="17" t="s">
        <v>35</v>
      </c>
      <c r="U396" s="101">
        <v>11021</v>
      </c>
      <c r="V396" s="15" t="s">
        <v>2839</v>
      </c>
      <c r="W396" s="21">
        <v>7800</v>
      </c>
      <c r="X396" s="15" t="s">
        <v>2840</v>
      </c>
      <c r="Y396" s="30"/>
      <c r="Z396" s="30">
        <v>12</v>
      </c>
      <c r="AA396" s="17">
        <v>110</v>
      </c>
      <c r="AB396" s="17">
        <v>110</v>
      </c>
      <c r="AC396" s="17"/>
      <c r="AD396" s="17"/>
      <c r="AE396" s="17" t="s">
        <v>269</v>
      </c>
      <c r="AF396" s="17" t="s">
        <v>269</v>
      </c>
      <c r="AG396" s="52" t="s">
        <v>2841</v>
      </c>
      <c r="AH396" s="17"/>
      <c r="AI396" s="17"/>
      <c r="AJ396" s="52" t="s">
        <v>264</v>
      </c>
      <c r="AK396" s="17" t="s">
        <v>272</v>
      </c>
      <c r="AL396" s="88" t="s">
        <v>2379</v>
      </c>
      <c r="AM396" s="17" t="s">
        <v>57</v>
      </c>
      <c r="AN396" s="17"/>
      <c r="AO396" s="54" t="s">
        <v>737</v>
      </c>
      <c r="AP396" s="54"/>
      <c r="AQ396" s="54"/>
      <c r="AR396" s="54"/>
      <c r="AS396" s="54"/>
      <c r="AT396" s="12" t="s">
        <v>689</v>
      </c>
      <c r="AU396" s="12" t="s">
        <v>689</v>
      </c>
      <c r="AV396" s="12" t="s">
        <v>689</v>
      </c>
      <c r="AW396" s="12" t="s">
        <v>689</v>
      </c>
      <c r="AX396" s="12" t="s">
        <v>689</v>
      </c>
      <c r="AY396" s="12" t="s">
        <v>689</v>
      </c>
      <c r="AZ396" s="12" t="s">
        <v>689</v>
      </c>
      <c r="BA396" s="55"/>
    </row>
    <row r="397" s="1" customFormat="1" ht="66" customHeight="1" spans="1:53">
      <c r="A397" s="11">
        <f>IF(AJ397="","",COUNTA($AJ$7:AJ397))</f>
        <v>384</v>
      </c>
      <c r="B397" s="15" t="s">
        <v>2842</v>
      </c>
      <c r="C397" s="17"/>
      <c r="D397" s="17" t="s">
        <v>61</v>
      </c>
      <c r="E397" s="17"/>
      <c r="F397" s="17" t="s">
        <v>61</v>
      </c>
      <c r="G397" s="17" t="s">
        <v>2621</v>
      </c>
      <c r="H397" s="17" t="s">
        <v>264</v>
      </c>
      <c r="I397" s="17" t="s">
        <v>265</v>
      </c>
      <c r="J397" s="15" t="s">
        <v>2843</v>
      </c>
      <c r="K397" s="17" t="s">
        <v>100</v>
      </c>
      <c r="L397" s="101">
        <v>10007</v>
      </c>
      <c r="M397" s="17"/>
      <c r="N397" s="17"/>
      <c r="O397" s="17"/>
      <c r="P397" s="17"/>
      <c r="Q397" s="17"/>
      <c r="R397" s="108">
        <v>10007</v>
      </c>
      <c r="S397" s="17" t="s">
        <v>35</v>
      </c>
      <c r="T397" s="17" t="s">
        <v>35</v>
      </c>
      <c r="U397" s="101">
        <v>3007</v>
      </c>
      <c r="V397" s="15" t="s">
        <v>2844</v>
      </c>
      <c r="W397" s="21">
        <v>7000</v>
      </c>
      <c r="X397" s="15" t="s">
        <v>2840</v>
      </c>
      <c r="Y397" s="30"/>
      <c r="Z397" s="30">
        <v>12</v>
      </c>
      <c r="AA397" s="17">
        <v>125</v>
      </c>
      <c r="AB397" s="17">
        <v>125</v>
      </c>
      <c r="AC397" s="17"/>
      <c r="AD397" s="17"/>
      <c r="AE397" s="17" t="s">
        <v>269</v>
      </c>
      <c r="AF397" s="17" t="s">
        <v>269</v>
      </c>
      <c r="AG397" s="48" t="s">
        <v>2845</v>
      </c>
      <c r="AH397" s="17"/>
      <c r="AI397" s="17"/>
      <c r="AJ397" s="52" t="s">
        <v>264</v>
      </c>
      <c r="AK397" s="17" t="s">
        <v>272</v>
      </c>
      <c r="AL397" s="88" t="s">
        <v>2379</v>
      </c>
      <c r="AM397" s="17" t="s">
        <v>57</v>
      </c>
      <c r="AN397" s="17"/>
      <c r="AO397" s="54"/>
      <c r="AP397" s="54"/>
      <c r="AQ397" s="54"/>
      <c r="AR397" s="54"/>
      <c r="AS397" s="54"/>
      <c r="AT397" s="12"/>
      <c r="AU397" s="12"/>
      <c r="AV397" s="12"/>
      <c r="AW397" s="12"/>
      <c r="AX397" s="12"/>
      <c r="AY397" s="12"/>
      <c r="AZ397" s="12"/>
      <c r="BA397" s="55"/>
    </row>
    <row r="398" s="1" customFormat="1" ht="132" spans="1:53">
      <c r="A398" s="11">
        <f>IF(AJ398="","",COUNTA($AJ$7:AJ398))</f>
        <v>385</v>
      </c>
      <c r="B398" s="15" t="s">
        <v>2846</v>
      </c>
      <c r="C398" s="17"/>
      <c r="D398" s="17" t="s">
        <v>61</v>
      </c>
      <c r="E398" s="17"/>
      <c r="F398" s="17" t="s">
        <v>61</v>
      </c>
      <c r="G398" s="17" t="s">
        <v>2621</v>
      </c>
      <c r="H398" s="17" t="s">
        <v>264</v>
      </c>
      <c r="I398" s="17" t="s">
        <v>265</v>
      </c>
      <c r="J398" s="15" t="s">
        <v>2847</v>
      </c>
      <c r="K398" s="17" t="s">
        <v>122</v>
      </c>
      <c r="L398" s="101">
        <v>15645</v>
      </c>
      <c r="M398" s="17"/>
      <c r="N398" s="17"/>
      <c r="O398" s="17"/>
      <c r="P398" s="17"/>
      <c r="Q398" s="17"/>
      <c r="R398" s="108">
        <v>15645</v>
      </c>
      <c r="S398" s="17" t="s">
        <v>35</v>
      </c>
      <c r="T398" s="17" t="s">
        <v>35</v>
      </c>
      <c r="U398" s="101">
        <v>3400</v>
      </c>
      <c r="V398" s="15" t="s">
        <v>2848</v>
      </c>
      <c r="W398" s="21">
        <v>7500</v>
      </c>
      <c r="X398" s="15" t="s">
        <v>2849</v>
      </c>
      <c r="Y398" s="30"/>
      <c r="Z398" s="30"/>
      <c r="AA398" s="17">
        <v>87</v>
      </c>
      <c r="AB398" s="17">
        <v>87</v>
      </c>
      <c r="AC398" s="17"/>
      <c r="AD398" s="17"/>
      <c r="AE398" s="17" t="s">
        <v>269</v>
      </c>
      <c r="AF398" s="17" t="s">
        <v>269</v>
      </c>
      <c r="AG398" s="48" t="s">
        <v>2845</v>
      </c>
      <c r="AH398" s="17"/>
      <c r="AI398" s="17"/>
      <c r="AJ398" s="52" t="s">
        <v>264</v>
      </c>
      <c r="AK398" s="17" t="s">
        <v>272</v>
      </c>
      <c r="AL398" s="88" t="s">
        <v>2379</v>
      </c>
      <c r="AM398" s="17" t="s">
        <v>57</v>
      </c>
      <c r="AN398" s="17"/>
      <c r="AO398" s="54"/>
      <c r="AP398" s="54"/>
      <c r="AQ398" s="54"/>
      <c r="AR398" s="54"/>
      <c r="AS398" s="54"/>
      <c r="AT398" s="12"/>
      <c r="AU398" s="12"/>
      <c r="AV398" s="12"/>
      <c r="AW398" s="12"/>
      <c r="AX398" s="12"/>
      <c r="AY398" s="12"/>
      <c r="AZ398" s="12"/>
      <c r="BA398" s="55"/>
    </row>
    <row r="399" s="1" customFormat="1" ht="75" customHeight="1" spans="1:52">
      <c r="A399" s="11">
        <f>IF(AJ399="","",COUNTA($AJ$7:AJ399))</f>
        <v>386</v>
      </c>
      <c r="B399" s="14" t="s">
        <v>2850</v>
      </c>
      <c r="C399" s="14" t="s">
        <v>60</v>
      </c>
      <c r="D399" s="14" t="s">
        <v>61</v>
      </c>
      <c r="E399" s="14" t="s">
        <v>61</v>
      </c>
      <c r="F399" s="14" t="s">
        <v>61</v>
      </c>
      <c r="G399" s="13" t="s">
        <v>2621</v>
      </c>
      <c r="H399" s="14" t="s">
        <v>953</v>
      </c>
      <c r="I399" s="14" t="s">
        <v>963</v>
      </c>
      <c r="J399" s="14" t="s">
        <v>2851</v>
      </c>
      <c r="K399" s="11" t="s">
        <v>1271</v>
      </c>
      <c r="L399" s="20">
        <v>102200</v>
      </c>
      <c r="M399" s="11">
        <v>102200</v>
      </c>
      <c r="N399" s="11"/>
      <c r="O399" s="11"/>
      <c r="P399" s="11"/>
      <c r="Q399" s="11"/>
      <c r="R399" s="11"/>
      <c r="S399" s="11">
        <v>1</v>
      </c>
      <c r="T399" s="11">
        <v>3</v>
      </c>
      <c r="U399" s="20">
        <v>3500</v>
      </c>
      <c r="V399" s="14" t="s">
        <v>2852</v>
      </c>
      <c r="W399" s="20">
        <v>10000</v>
      </c>
      <c r="X399" s="14" t="s">
        <v>2853</v>
      </c>
      <c r="Y399" s="29"/>
      <c r="Z399" s="29"/>
      <c r="AA399" s="14">
        <v>97</v>
      </c>
      <c r="AB399" s="14"/>
      <c r="AC399" s="14"/>
      <c r="AD399" s="14"/>
      <c r="AE399" s="14"/>
      <c r="AF399" s="14"/>
      <c r="AG399" s="47" t="s">
        <v>958</v>
      </c>
      <c r="AH399" s="14"/>
      <c r="AI399" s="14" t="s">
        <v>2854</v>
      </c>
      <c r="AJ399" s="45" t="s">
        <v>953</v>
      </c>
      <c r="AK399" s="11" t="s">
        <v>961</v>
      </c>
      <c r="AL399" s="11" t="s">
        <v>481</v>
      </c>
      <c r="AM399" s="11" t="s">
        <v>57</v>
      </c>
      <c r="AN399" s="11"/>
      <c r="AO399" s="12" t="s">
        <v>737</v>
      </c>
      <c r="AP399" s="14"/>
      <c r="AQ399" s="14"/>
      <c r="AR399" s="14"/>
      <c r="AS399" s="14"/>
      <c r="AT399" s="14" t="str">
        <f ca="1">IFERROR(VLOOKUP(B399,'[2]2017省级重点项目'!$B$3:$O$206,6,0),"")</f>
        <v/>
      </c>
      <c r="AU399" s="14" t="str">
        <f ca="1">IFERROR(L399-AT399,"")</f>
        <v/>
      </c>
      <c r="AV399" s="14" t="str">
        <f ca="1">IFERROR(VLOOKUP(B399,'[2]2017省级重点项目'!$B$3:$O$206,7,0),"")</f>
        <v/>
      </c>
      <c r="AW399" s="14" t="str">
        <f ca="1">IFERROR(W399-AV399,"")</f>
        <v/>
      </c>
      <c r="AX399" s="14" t="str">
        <f ca="1">IFERROR(VLOOKUP(B399,'[2]2017省级重点项目'!$B$3:$O$206,12,0),"")</f>
        <v/>
      </c>
      <c r="AY399" s="14" t="str">
        <f ca="1">IFERROR(VLOOKUP(B399,'[2]2017省级重点项目'!$B$3:$O$206,9,0),"")</f>
        <v/>
      </c>
      <c r="AZ399" s="14" t="str">
        <f ca="1">IFERROR(VLOOKUP(B399,'[2]2017省级重点项目'!$B$3:$O$206,10,0),"")</f>
        <v/>
      </c>
    </row>
    <row r="400" s="1" customFormat="1" ht="132" spans="1:53">
      <c r="A400" s="11">
        <f>IF(AJ400="","",COUNTA($AJ$7:AJ400))</f>
        <v>387</v>
      </c>
      <c r="B400" s="12" t="s">
        <v>2855</v>
      </c>
      <c r="C400" s="12" t="s">
        <v>61</v>
      </c>
      <c r="D400" s="12" t="s">
        <v>61</v>
      </c>
      <c r="E400" s="12"/>
      <c r="F400" s="12" t="s">
        <v>61</v>
      </c>
      <c r="G400" s="13" t="s">
        <v>2621</v>
      </c>
      <c r="H400" s="12" t="s">
        <v>62</v>
      </c>
      <c r="I400" s="12"/>
      <c r="J400" s="12" t="s">
        <v>2856</v>
      </c>
      <c r="K400" s="13" t="s">
        <v>82</v>
      </c>
      <c r="L400" s="21">
        <v>26334</v>
      </c>
      <c r="M400" s="13"/>
      <c r="N400" s="13" t="s">
        <v>2857</v>
      </c>
      <c r="O400" s="13" t="s">
        <v>299</v>
      </c>
      <c r="P400" s="13" t="s">
        <v>1681</v>
      </c>
      <c r="Q400" s="13" t="s">
        <v>1681</v>
      </c>
      <c r="R400" s="13" t="s">
        <v>1681</v>
      </c>
      <c r="S400" s="13"/>
      <c r="T400" s="13"/>
      <c r="U400" s="21">
        <v>12000</v>
      </c>
      <c r="V400" s="12" t="s">
        <v>2858</v>
      </c>
      <c r="W400" s="21">
        <v>4000</v>
      </c>
      <c r="X400" s="12" t="s">
        <v>2859</v>
      </c>
      <c r="Y400" s="30"/>
      <c r="Z400" s="30"/>
      <c r="AA400" s="12">
        <v>21.4</v>
      </c>
      <c r="AB400" s="12"/>
      <c r="AC400" s="12"/>
      <c r="AD400" s="12"/>
      <c r="AE400" s="12"/>
      <c r="AF400" s="12"/>
      <c r="AG400" s="22" t="s">
        <v>1083</v>
      </c>
      <c r="AH400" s="12" t="s">
        <v>1075</v>
      </c>
      <c r="AI400" s="12" t="s">
        <v>2860</v>
      </c>
      <c r="AJ400" s="46" t="s">
        <v>1122</v>
      </c>
      <c r="AK400" s="13" t="s">
        <v>1123</v>
      </c>
      <c r="AL400" s="17" t="s">
        <v>550</v>
      </c>
      <c r="AM400" s="13" t="s">
        <v>57</v>
      </c>
      <c r="AN400" s="13"/>
      <c r="AO400" s="12" t="s">
        <v>737</v>
      </c>
      <c r="AP400" s="12"/>
      <c r="AQ400" s="12"/>
      <c r="AR400" s="12"/>
      <c r="AS400" s="12"/>
      <c r="AT400" s="12" t="s">
        <v>689</v>
      </c>
      <c r="AU400" s="12" t="s">
        <v>689</v>
      </c>
      <c r="AV400" s="12" t="s">
        <v>689</v>
      </c>
      <c r="AW400" s="12" t="s">
        <v>689</v>
      </c>
      <c r="AX400" s="12" t="s">
        <v>689</v>
      </c>
      <c r="AY400" s="12" t="s">
        <v>689</v>
      </c>
      <c r="AZ400" s="12" t="s">
        <v>689</v>
      </c>
      <c r="BA400" s="55"/>
    </row>
    <row r="401" s="1" customFormat="1" ht="117" customHeight="1" spans="1:53">
      <c r="A401" s="11">
        <f>IF(AJ401="","",COUNTA($AJ$7:AJ401))</f>
        <v>388</v>
      </c>
      <c r="B401" s="12" t="s">
        <v>2861</v>
      </c>
      <c r="C401" s="12" t="s">
        <v>61</v>
      </c>
      <c r="D401" s="12" t="s">
        <v>61</v>
      </c>
      <c r="E401" s="12"/>
      <c r="F401" s="12" t="s">
        <v>61</v>
      </c>
      <c r="G401" s="13" t="s">
        <v>2621</v>
      </c>
      <c r="H401" s="12" t="s">
        <v>62</v>
      </c>
      <c r="I401" s="12"/>
      <c r="J401" s="12" t="s">
        <v>2862</v>
      </c>
      <c r="K401" s="13" t="s">
        <v>133</v>
      </c>
      <c r="L401" s="21">
        <v>98781</v>
      </c>
      <c r="M401" s="13"/>
      <c r="N401" s="13" t="s">
        <v>2863</v>
      </c>
      <c r="O401" s="13" t="s">
        <v>299</v>
      </c>
      <c r="P401" s="13" t="s">
        <v>1681</v>
      </c>
      <c r="Q401" s="13" t="s">
        <v>1681</v>
      </c>
      <c r="R401" s="13" t="s">
        <v>1681</v>
      </c>
      <c r="S401" s="13"/>
      <c r="T401" s="13"/>
      <c r="U401" s="21">
        <v>70000</v>
      </c>
      <c r="V401" s="12" t="s">
        <v>2864</v>
      </c>
      <c r="W401" s="21">
        <v>13000</v>
      </c>
      <c r="X401" s="12" t="s">
        <v>2865</v>
      </c>
      <c r="Y401" s="30"/>
      <c r="Z401" s="30"/>
      <c r="AA401" s="12">
        <v>90</v>
      </c>
      <c r="AB401" s="12"/>
      <c r="AC401" s="12"/>
      <c r="AD401" s="12"/>
      <c r="AE401" s="12"/>
      <c r="AF401" s="12"/>
      <c r="AG401" s="22" t="s">
        <v>1083</v>
      </c>
      <c r="AH401" s="12" t="s">
        <v>1075</v>
      </c>
      <c r="AI401" s="12" t="s">
        <v>2860</v>
      </c>
      <c r="AJ401" s="46" t="s">
        <v>1122</v>
      </c>
      <c r="AK401" s="13" t="s">
        <v>1123</v>
      </c>
      <c r="AL401" s="17" t="s">
        <v>550</v>
      </c>
      <c r="AM401" s="13" t="s">
        <v>57</v>
      </c>
      <c r="AN401" s="13"/>
      <c r="AO401" s="12" t="s">
        <v>737</v>
      </c>
      <c r="AP401" s="12" t="s">
        <v>78</v>
      </c>
      <c r="AQ401" s="12"/>
      <c r="AR401" s="12"/>
      <c r="AS401" s="12"/>
      <c r="AT401" s="12" t="s">
        <v>689</v>
      </c>
      <c r="AU401" s="12" t="s">
        <v>689</v>
      </c>
      <c r="AV401" s="12" t="s">
        <v>689</v>
      </c>
      <c r="AW401" s="12" t="s">
        <v>689</v>
      </c>
      <c r="AX401" s="12" t="s">
        <v>689</v>
      </c>
      <c r="AY401" s="12" t="s">
        <v>689</v>
      </c>
      <c r="AZ401" s="12" t="s">
        <v>689</v>
      </c>
      <c r="BA401" s="55"/>
    </row>
    <row r="402" s="1" customFormat="1" ht="102" customHeight="1" spans="1:53">
      <c r="A402" s="11">
        <f>IF(AJ402="","",COUNTA($AJ$7:AJ402))</f>
        <v>389</v>
      </c>
      <c r="B402" s="12" t="s">
        <v>2866</v>
      </c>
      <c r="C402" s="12" t="s">
        <v>61</v>
      </c>
      <c r="D402" s="12" t="s">
        <v>61</v>
      </c>
      <c r="E402" s="12"/>
      <c r="F402" s="12" t="s">
        <v>61</v>
      </c>
      <c r="G402" s="13" t="s">
        <v>2621</v>
      </c>
      <c r="H402" s="12" t="s">
        <v>62</v>
      </c>
      <c r="I402" s="12"/>
      <c r="J402" s="12" t="s">
        <v>2867</v>
      </c>
      <c r="K402" s="13" t="s">
        <v>82</v>
      </c>
      <c r="L402" s="21">
        <v>78710</v>
      </c>
      <c r="M402" s="13"/>
      <c r="N402" s="13">
        <v>15742</v>
      </c>
      <c r="O402" s="13">
        <v>62968</v>
      </c>
      <c r="P402" s="13"/>
      <c r="Q402" s="13"/>
      <c r="R402" s="13"/>
      <c r="S402" s="13"/>
      <c r="T402" s="13"/>
      <c r="U402" s="21">
        <v>29500</v>
      </c>
      <c r="V402" s="12" t="s">
        <v>2868</v>
      </c>
      <c r="W402" s="21">
        <v>20000</v>
      </c>
      <c r="X402" s="12" t="s">
        <v>2869</v>
      </c>
      <c r="Y402" s="30"/>
      <c r="Z402" s="30">
        <v>12</v>
      </c>
      <c r="AA402" s="12">
        <v>72</v>
      </c>
      <c r="AB402" s="12">
        <v>72</v>
      </c>
      <c r="AC402" s="12"/>
      <c r="AD402" s="12"/>
      <c r="AE402" s="12"/>
      <c r="AF402" s="12"/>
      <c r="AG402" s="22" t="s">
        <v>1083</v>
      </c>
      <c r="AH402" s="12" t="s">
        <v>1075</v>
      </c>
      <c r="AI402" s="12" t="s">
        <v>2870</v>
      </c>
      <c r="AJ402" s="46" t="s">
        <v>1122</v>
      </c>
      <c r="AK402" s="13" t="s">
        <v>1123</v>
      </c>
      <c r="AL402" s="17" t="s">
        <v>550</v>
      </c>
      <c r="AM402" s="13" t="s">
        <v>57</v>
      </c>
      <c r="AN402" s="13"/>
      <c r="AO402" s="12" t="s">
        <v>737</v>
      </c>
      <c r="AP402" s="12" t="s">
        <v>78</v>
      </c>
      <c r="AQ402" s="12"/>
      <c r="AR402" s="12"/>
      <c r="AS402" s="12"/>
      <c r="AT402" s="12" t="s">
        <v>689</v>
      </c>
      <c r="AU402" s="12" t="s">
        <v>689</v>
      </c>
      <c r="AV402" s="12" t="s">
        <v>689</v>
      </c>
      <c r="AW402" s="12" t="s">
        <v>689</v>
      </c>
      <c r="AX402" s="12" t="s">
        <v>689</v>
      </c>
      <c r="AY402" s="12" t="s">
        <v>689</v>
      </c>
      <c r="AZ402" s="12" t="s">
        <v>689</v>
      </c>
      <c r="BA402" s="55"/>
    </row>
    <row r="403" s="1" customFormat="1" ht="79" customHeight="1" spans="1:53">
      <c r="A403" s="11">
        <f>IF(AJ403="","",COUNTA($AJ$7:AJ403))</f>
        <v>390</v>
      </c>
      <c r="B403" s="12" t="s">
        <v>2871</v>
      </c>
      <c r="C403" s="12" t="s">
        <v>60</v>
      </c>
      <c r="D403" s="12" t="s">
        <v>57</v>
      </c>
      <c r="E403" s="12" t="s">
        <v>78</v>
      </c>
      <c r="F403" s="12" t="s">
        <v>61</v>
      </c>
      <c r="G403" s="13" t="s">
        <v>2621</v>
      </c>
      <c r="H403" s="12" t="s">
        <v>600</v>
      </c>
      <c r="I403" s="12" t="s">
        <v>2872</v>
      </c>
      <c r="J403" s="12" t="s">
        <v>2873</v>
      </c>
      <c r="K403" s="13" t="s">
        <v>133</v>
      </c>
      <c r="L403" s="21">
        <v>352000</v>
      </c>
      <c r="M403" s="13"/>
      <c r="N403" s="13">
        <v>352000</v>
      </c>
      <c r="O403" s="13"/>
      <c r="P403" s="13"/>
      <c r="Q403" s="13"/>
      <c r="R403" s="13"/>
      <c r="S403" s="13" t="s">
        <v>83</v>
      </c>
      <c r="T403" s="13" t="s">
        <v>35</v>
      </c>
      <c r="U403" s="21">
        <v>12000</v>
      </c>
      <c r="V403" s="12" t="s">
        <v>2874</v>
      </c>
      <c r="W403" s="21">
        <v>80000</v>
      </c>
      <c r="X403" s="12" t="s">
        <v>2875</v>
      </c>
      <c r="Y403" s="30"/>
      <c r="Z403" s="30"/>
      <c r="AA403" s="12">
        <v>475.1</v>
      </c>
      <c r="AB403" s="12"/>
      <c r="AC403" s="12"/>
      <c r="AD403" s="12"/>
      <c r="AE403" s="12"/>
      <c r="AF403" s="12"/>
      <c r="AG403" s="22" t="s">
        <v>1758</v>
      </c>
      <c r="AH403" s="12" t="s">
        <v>2876</v>
      </c>
      <c r="AI403" s="12" t="s">
        <v>2877</v>
      </c>
      <c r="AJ403" s="46" t="s">
        <v>1122</v>
      </c>
      <c r="AK403" s="13" t="s">
        <v>1123</v>
      </c>
      <c r="AL403" s="17" t="s">
        <v>550</v>
      </c>
      <c r="AM403" s="13" t="s">
        <v>57</v>
      </c>
      <c r="AN403" s="13"/>
      <c r="AO403" s="12" t="s">
        <v>737</v>
      </c>
      <c r="AP403" s="12"/>
      <c r="AQ403" s="12"/>
      <c r="AR403" s="12"/>
      <c r="AS403" s="12"/>
      <c r="AT403" s="12" t="s">
        <v>689</v>
      </c>
      <c r="AU403" s="12" t="s">
        <v>689</v>
      </c>
      <c r="AV403" s="12" t="s">
        <v>689</v>
      </c>
      <c r="AW403" s="12" t="s">
        <v>689</v>
      </c>
      <c r="AX403" s="12" t="s">
        <v>689</v>
      </c>
      <c r="AY403" s="12" t="s">
        <v>689</v>
      </c>
      <c r="AZ403" s="12" t="s">
        <v>689</v>
      </c>
      <c r="BA403" s="55"/>
    </row>
    <row r="404" s="1" customFormat="1" ht="81" customHeight="1" spans="1:53">
      <c r="A404" s="11">
        <f>IF(AJ404="","",COUNTA($AJ$7:AJ404))</f>
        <v>391</v>
      </c>
      <c r="B404" s="12" t="s">
        <v>2878</v>
      </c>
      <c r="C404" s="12" t="s">
        <v>60</v>
      </c>
      <c r="D404" s="12" t="s">
        <v>2879</v>
      </c>
      <c r="E404" s="12" t="s">
        <v>61</v>
      </c>
      <c r="F404" s="12" t="s">
        <v>61</v>
      </c>
      <c r="G404" s="13" t="s">
        <v>2621</v>
      </c>
      <c r="H404" s="12" t="s">
        <v>600</v>
      </c>
      <c r="I404" s="12" t="s">
        <v>2880</v>
      </c>
      <c r="J404" s="12" t="s">
        <v>2881</v>
      </c>
      <c r="K404" s="13" t="s">
        <v>82</v>
      </c>
      <c r="L404" s="21">
        <v>99000</v>
      </c>
      <c r="M404" s="13"/>
      <c r="N404" s="13">
        <v>99000</v>
      </c>
      <c r="O404" s="13"/>
      <c r="P404" s="13"/>
      <c r="Q404" s="13"/>
      <c r="R404" s="13"/>
      <c r="S404" s="13" t="s">
        <v>83</v>
      </c>
      <c r="T404" s="13" t="s">
        <v>35</v>
      </c>
      <c r="U404" s="21">
        <v>12676</v>
      </c>
      <c r="V404" s="12" t="s">
        <v>2882</v>
      </c>
      <c r="W404" s="21">
        <v>80000</v>
      </c>
      <c r="X404" s="12" t="s">
        <v>2883</v>
      </c>
      <c r="Y404" s="30"/>
      <c r="Z404" s="30"/>
      <c r="AA404" s="12">
        <v>54.9</v>
      </c>
      <c r="AB404" s="12"/>
      <c r="AC404" s="12"/>
      <c r="AD404" s="12"/>
      <c r="AE404" s="12"/>
      <c r="AF404" s="12"/>
      <c r="AG404" s="22" t="s">
        <v>1758</v>
      </c>
      <c r="AH404" s="12" t="s">
        <v>2884</v>
      </c>
      <c r="AI404" s="12" t="s">
        <v>2885</v>
      </c>
      <c r="AJ404" s="46" t="s">
        <v>1122</v>
      </c>
      <c r="AK404" s="13" t="s">
        <v>1123</v>
      </c>
      <c r="AL404" s="17" t="s">
        <v>550</v>
      </c>
      <c r="AM404" s="13" t="s">
        <v>57</v>
      </c>
      <c r="AN404" s="13"/>
      <c r="AO404" s="12" t="s">
        <v>737</v>
      </c>
      <c r="AP404" s="12" t="s">
        <v>78</v>
      </c>
      <c r="AQ404" s="12"/>
      <c r="AR404" s="12"/>
      <c r="AS404" s="12"/>
      <c r="AT404" s="12" t="s">
        <v>689</v>
      </c>
      <c r="AU404" s="12" t="s">
        <v>689</v>
      </c>
      <c r="AV404" s="12" t="s">
        <v>689</v>
      </c>
      <c r="AW404" s="12" t="s">
        <v>689</v>
      </c>
      <c r="AX404" s="12" t="s">
        <v>689</v>
      </c>
      <c r="AY404" s="12" t="s">
        <v>689</v>
      </c>
      <c r="AZ404" s="12" t="s">
        <v>689</v>
      </c>
      <c r="BA404" s="55"/>
    </row>
    <row r="405" s="1" customFormat="1" ht="74" customHeight="1" spans="1:53">
      <c r="A405" s="11">
        <f>IF(AJ405="","",COUNTA($AJ$7:AJ405))</f>
        <v>392</v>
      </c>
      <c r="B405" s="12" t="s">
        <v>2886</v>
      </c>
      <c r="C405" s="12" t="s">
        <v>60</v>
      </c>
      <c r="D405" s="12" t="s">
        <v>2879</v>
      </c>
      <c r="E405" s="12" t="s">
        <v>61</v>
      </c>
      <c r="F405" s="12" t="s">
        <v>61</v>
      </c>
      <c r="G405" s="13" t="s">
        <v>2621</v>
      </c>
      <c r="H405" s="12" t="s">
        <v>1962</v>
      </c>
      <c r="I405" s="12" t="s">
        <v>748</v>
      </c>
      <c r="J405" s="12" t="s">
        <v>2887</v>
      </c>
      <c r="K405" s="13" t="s">
        <v>82</v>
      </c>
      <c r="L405" s="21">
        <v>100103</v>
      </c>
      <c r="M405" s="13"/>
      <c r="N405" s="13">
        <v>100103</v>
      </c>
      <c r="O405" s="13"/>
      <c r="P405" s="13"/>
      <c r="Q405" s="13"/>
      <c r="R405" s="13"/>
      <c r="S405" s="13" t="s">
        <v>83</v>
      </c>
      <c r="T405" s="13" t="s">
        <v>35</v>
      </c>
      <c r="U405" s="21">
        <v>20000</v>
      </c>
      <c r="V405" s="12" t="s">
        <v>2888</v>
      </c>
      <c r="W405" s="21">
        <v>10000</v>
      </c>
      <c r="X405" s="12" t="s">
        <v>2889</v>
      </c>
      <c r="Y405" s="30"/>
      <c r="Z405" s="30"/>
      <c r="AA405" s="12" t="s">
        <v>2890</v>
      </c>
      <c r="AB405" s="12"/>
      <c r="AC405" s="12"/>
      <c r="AD405" s="12"/>
      <c r="AE405" s="12"/>
      <c r="AF405" s="12"/>
      <c r="AG405" s="22" t="s">
        <v>2891</v>
      </c>
      <c r="AH405" s="12" t="s">
        <v>2892</v>
      </c>
      <c r="AI405" s="12" t="s">
        <v>2893</v>
      </c>
      <c r="AJ405" s="46" t="s">
        <v>1122</v>
      </c>
      <c r="AK405" s="13" t="s">
        <v>1123</v>
      </c>
      <c r="AL405" s="17" t="s">
        <v>550</v>
      </c>
      <c r="AM405" s="13" t="s">
        <v>57</v>
      </c>
      <c r="AN405" s="13"/>
      <c r="AO405" s="12" t="s">
        <v>737</v>
      </c>
      <c r="AP405" s="12"/>
      <c r="AQ405" s="12"/>
      <c r="AR405" s="12"/>
      <c r="AS405" s="12"/>
      <c r="AT405" s="12" t="s">
        <v>689</v>
      </c>
      <c r="AU405" s="12" t="s">
        <v>689</v>
      </c>
      <c r="AV405" s="12" t="s">
        <v>689</v>
      </c>
      <c r="AW405" s="12" t="s">
        <v>689</v>
      </c>
      <c r="AX405" s="12" t="s">
        <v>689</v>
      </c>
      <c r="AY405" s="12" t="s">
        <v>689</v>
      </c>
      <c r="AZ405" s="12" t="s">
        <v>689</v>
      </c>
      <c r="BA405" s="55"/>
    </row>
    <row r="406" s="1" customFormat="1" ht="80" customHeight="1" spans="1:53">
      <c r="A406" s="11">
        <f>IF(AJ406="","",COUNTA($AJ$7:AJ406))</f>
        <v>393</v>
      </c>
      <c r="B406" s="12" t="s">
        <v>2894</v>
      </c>
      <c r="C406" s="12" t="s">
        <v>60</v>
      </c>
      <c r="D406" s="12" t="s">
        <v>61</v>
      </c>
      <c r="E406" s="12" t="s">
        <v>61</v>
      </c>
      <c r="F406" s="12" t="s">
        <v>61</v>
      </c>
      <c r="G406" s="13" t="s">
        <v>2621</v>
      </c>
      <c r="H406" s="12" t="s">
        <v>600</v>
      </c>
      <c r="I406" s="12" t="s">
        <v>2895</v>
      </c>
      <c r="J406" s="12" t="s">
        <v>2896</v>
      </c>
      <c r="K406" s="13" t="s">
        <v>82</v>
      </c>
      <c r="L406" s="21">
        <v>110000</v>
      </c>
      <c r="M406" s="13"/>
      <c r="N406" s="13">
        <v>110000</v>
      </c>
      <c r="O406" s="13"/>
      <c r="P406" s="13"/>
      <c r="Q406" s="13"/>
      <c r="R406" s="13"/>
      <c r="S406" s="13" t="s">
        <v>83</v>
      </c>
      <c r="T406" s="13" t="s">
        <v>35</v>
      </c>
      <c r="U406" s="21">
        <v>25000</v>
      </c>
      <c r="V406" s="12" t="s">
        <v>2897</v>
      </c>
      <c r="W406" s="21">
        <v>108700</v>
      </c>
      <c r="X406" s="12" t="s">
        <v>2898</v>
      </c>
      <c r="Y406" s="30"/>
      <c r="Z406" s="30"/>
      <c r="AA406" s="12">
        <v>93.76</v>
      </c>
      <c r="AB406" s="12"/>
      <c r="AC406" s="12"/>
      <c r="AD406" s="12"/>
      <c r="AE406" s="12"/>
      <c r="AF406" s="12"/>
      <c r="AG406" s="22" t="s">
        <v>1758</v>
      </c>
      <c r="AH406" s="12" t="s">
        <v>2884</v>
      </c>
      <c r="AI406" s="12" t="s">
        <v>2877</v>
      </c>
      <c r="AJ406" s="46" t="s">
        <v>1122</v>
      </c>
      <c r="AK406" s="13" t="s">
        <v>1123</v>
      </c>
      <c r="AL406" s="17" t="s">
        <v>550</v>
      </c>
      <c r="AM406" s="13" t="s">
        <v>57</v>
      </c>
      <c r="AN406" s="13"/>
      <c r="AO406" s="12" t="s">
        <v>737</v>
      </c>
      <c r="AP406" s="12" t="s">
        <v>78</v>
      </c>
      <c r="AQ406" s="12"/>
      <c r="AR406" s="12"/>
      <c r="AS406" s="12"/>
      <c r="AT406" s="12" t="s">
        <v>689</v>
      </c>
      <c r="AU406" s="12" t="s">
        <v>689</v>
      </c>
      <c r="AV406" s="12" t="s">
        <v>689</v>
      </c>
      <c r="AW406" s="12" t="s">
        <v>689</v>
      </c>
      <c r="AX406" s="12" t="s">
        <v>689</v>
      </c>
      <c r="AY406" s="12" t="s">
        <v>689</v>
      </c>
      <c r="AZ406" s="12" t="s">
        <v>689</v>
      </c>
      <c r="BA406" s="55"/>
    </row>
    <row r="407" s="1" customFormat="1" ht="116" customHeight="1" spans="1:53">
      <c r="A407" s="11">
        <f>IF(AJ407="","",COUNTA($AJ$7:AJ407))</f>
        <v>394</v>
      </c>
      <c r="B407" s="96" t="s">
        <v>2899</v>
      </c>
      <c r="C407" s="12"/>
      <c r="D407" s="12"/>
      <c r="E407" s="12"/>
      <c r="F407" s="12"/>
      <c r="G407" s="13" t="s">
        <v>2621</v>
      </c>
      <c r="H407" s="12" t="s">
        <v>600</v>
      </c>
      <c r="I407" s="12" t="s">
        <v>2900</v>
      </c>
      <c r="J407" s="12" t="s">
        <v>2901</v>
      </c>
      <c r="K407" s="13"/>
      <c r="L407" s="102">
        <v>126100</v>
      </c>
      <c r="M407" s="103"/>
      <c r="N407" s="103"/>
      <c r="O407" s="103"/>
      <c r="P407" s="103"/>
      <c r="Q407" s="103"/>
      <c r="R407" s="103"/>
      <c r="S407" s="103"/>
      <c r="T407" s="103"/>
      <c r="U407" s="102">
        <v>111375</v>
      </c>
      <c r="V407" s="12" t="s">
        <v>2902</v>
      </c>
      <c r="W407" s="21">
        <v>7500</v>
      </c>
      <c r="X407" s="96" t="s">
        <v>2903</v>
      </c>
      <c r="Y407" s="30"/>
      <c r="Z407" s="30">
        <v>12</v>
      </c>
      <c r="AA407" s="77"/>
      <c r="AB407" s="77"/>
      <c r="AC407" s="77"/>
      <c r="AD407" s="77"/>
      <c r="AE407" s="77"/>
      <c r="AF407" s="77"/>
      <c r="AG407" s="22" t="s">
        <v>2904</v>
      </c>
      <c r="AH407" s="77"/>
      <c r="AI407" s="77"/>
      <c r="AJ407" s="46" t="s">
        <v>1122</v>
      </c>
      <c r="AK407" s="13" t="s">
        <v>1123</v>
      </c>
      <c r="AL407" s="17" t="s">
        <v>550</v>
      </c>
      <c r="AM407" s="13" t="s">
        <v>57</v>
      </c>
      <c r="AN407" s="103"/>
      <c r="AO407" s="77"/>
      <c r="AP407" s="77"/>
      <c r="AQ407" s="77"/>
      <c r="AR407" s="77"/>
      <c r="AS407" s="77"/>
      <c r="AT407" s="77"/>
      <c r="AU407" s="77"/>
      <c r="AV407" s="77"/>
      <c r="AW407" s="77"/>
      <c r="AX407" s="77"/>
      <c r="AY407" s="77"/>
      <c r="AZ407" s="77"/>
      <c r="BA407" s="77"/>
    </row>
    <row r="408" s="1" customFormat="1" ht="162" customHeight="1" spans="1:53">
      <c r="A408" s="11">
        <f>IF(AJ408="","",COUNTA($AJ$7:AJ408))</f>
        <v>395</v>
      </c>
      <c r="B408" s="97" t="s">
        <v>2905</v>
      </c>
      <c r="C408" s="12"/>
      <c r="D408" s="12"/>
      <c r="E408" s="12"/>
      <c r="F408" s="12"/>
      <c r="G408" s="13" t="s">
        <v>2621</v>
      </c>
      <c r="H408" s="12" t="s">
        <v>62</v>
      </c>
      <c r="I408" s="12"/>
      <c r="J408" s="12" t="s">
        <v>2906</v>
      </c>
      <c r="K408" s="13" t="s">
        <v>322</v>
      </c>
      <c r="L408" s="102">
        <v>51000</v>
      </c>
      <c r="M408" s="104">
        <v>1</v>
      </c>
      <c r="N408" s="103"/>
      <c r="O408" s="103"/>
      <c r="P408" s="103"/>
      <c r="Q408" s="103"/>
      <c r="R408" s="103"/>
      <c r="S408" s="103"/>
      <c r="T408" s="103"/>
      <c r="U408" s="21">
        <v>38400</v>
      </c>
      <c r="V408" s="12" t="s">
        <v>2907</v>
      </c>
      <c r="W408" s="102">
        <v>12000</v>
      </c>
      <c r="X408" s="96" t="s">
        <v>2908</v>
      </c>
      <c r="Y408" s="30"/>
      <c r="Z408" s="30"/>
      <c r="AA408" s="77"/>
      <c r="AB408" s="77"/>
      <c r="AC408" s="77"/>
      <c r="AD408" s="77"/>
      <c r="AE408" s="77"/>
      <c r="AF408" s="77"/>
      <c r="AG408" s="22" t="s">
        <v>1083</v>
      </c>
      <c r="AH408" s="77"/>
      <c r="AI408" s="77"/>
      <c r="AJ408" s="46" t="s">
        <v>1122</v>
      </c>
      <c r="AK408" s="13" t="s">
        <v>1123</v>
      </c>
      <c r="AL408" s="17" t="s">
        <v>550</v>
      </c>
      <c r="AM408" s="13" t="s">
        <v>57</v>
      </c>
      <c r="AN408" s="103"/>
      <c r="AO408" s="77"/>
      <c r="AP408" s="77"/>
      <c r="AQ408" s="77"/>
      <c r="AR408" s="77"/>
      <c r="AS408" s="77"/>
      <c r="AT408" s="77"/>
      <c r="AU408" s="77"/>
      <c r="AV408" s="77"/>
      <c r="AW408" s="77"/>
      <c r="AX408" s="77"/>
      <c r="AY408" s="77"/>
      <c r="AZ408" s="77"/>
      <c r="BA408" s="77"/>
    </row>
    <row r="409" s="1" customFormat="1" ht="73" customHeight="1" spans="1:53">
      <c r="A409" s="11">
        <f>IF(AJ409="","",COUNTA($AJ$7:AJ409))</f>
        <v>396</v>
      </c>
      <c r="B409" s="12" t="s">
        <v>2909</v>
      </c>
      <c r="C409" s="12"/>
      <c r="D409" s="12"/>
      <c r="E409" s="12"/>
      <c r="F409" s="12"/>
      <c r="G409" s="13" t="s">
        <v>2621</v>
      </c>
      <c r="H409" s="12" t="s">
        <v>2910</v>
      </c>
      <c r="I409" s="12" t="s">
        <v>1042</v>
      </c>
      <c r="J409" s="12" t="s">
        <v>2911</v>
      </c>
      <c r="K409" s="13"/>
      <c r="L409" s="102">
        <v>50000</v>
      </c>
      <c r="M409" s="103"/>
      <c r="N409" s="103"/>
      <c r="O409" s="103"/>
      <c r="P409" s="103"/>
      <c r="Q409" s="103"/>
      <c r="R409" s="103"/>
      <c r="S409" s="103"/>
      <c r="T409" s="103"/>
      <c r="U409" s="21">
        <v>87618</v>
      </c>
      <c r="V409" s="12" t="s">
        <v>2912</v>
      </c>
      <c r="W409" s="102">
        <v>10000</v>
      </c>
      <c r="X409" s="96" t="s">
        <v>2913</v>
      </c>
      <c r="Y409" s="30"/>
      <c r="Z409" s="30">
        <v>12</v>
      </c>
      <c r="AA409" s="77"/>
      <c r="AB409" s="77"/>
      <c r="AC409" s="77"/>
      <c r="AD409" s="77"/>
      <c r="AE409" s="77"/>
      <c r="AF409" s="77"/>
      <c r="AG409" s="22" t="s">
        <v>2914</v>
      </c>
      <c r="AH409" s="77"/>
      <c r="AI409" s="77"/>
      <c r="AJ409" s="46" t="s">
        <v>1122</v>
      </c>
      <c r="AK409" s="13" t="s">
        <v>1123</v>
      </c>
      <c r="AL409" s="17" t="s">
        <v>550</v>
      </c>
      <c r="AM409" s="13" t="s">
        <v>57</v>
      </c>
      <c r="AN409" s="103"/>
      <c r="AO409" s="77"/>
      <c r="AP409" s="77"/>
      <c r="AQ409" s="77"/>
      <c r="AR409" s="77"/>
      <c r="AS409" s="77"/>
      <c r="AT409" s="77"/>
      <c r="AU409" s="77"/>
      <c r="AV409" s="77"/>
      <c r="AW409" s="77"/>
      <c r="AX409" s="77"/>
      <c r="AY409" s="77"/>
      <c r="AZ409" s="77"/>
      <c r="BA409" s="77"/>
    </row>
    <row r="410" s="1" customFormat="1" ht="75" customHeight="1" spans="1:53">
      <c r="A410" s="11">
        <f>IF(AJ410="","",COUNTA($AJ$7:AJ410))</f>
        <v>397</v>
      </c>
      <c r="B410" s="96" t="s">
        <v>2915</v>
      </c>
      <c r="C410" s="12"/>
      <c r="D410" s="12"/>
      <c r="E410" s="12"/>
      <c r="F410" s="12"/>
      <c r="G410" s="13" t="s">
        <v>2621</v>
      </c>
      <c r="H410" s="12" t="s">
        <v>600</v>
      </c>
      <c r="I410" s="12" t="s">
        <v>2916</v>
      </c>
      <c r="J410" s="12" t="s">
        <v>2917</v>
      </c>
      <c r="K410" s="13"/>
      <c r="L410" s="102">
        <v>205000</v>
      </c>
      <c r="M410" s="103"/>
      <c r="N410" s="103"/>
      <c r="O410" s="103"/>
      <c r="P410" s="103"/>
      <c r="Q410" s="103"/>
      <c r="R410" s="103"/>
      <c r="S410" s="103"/>
      <c r="T410" s="103"/>
      <c r="U410" s="21">
        <v>210209</v>
      </c>
      <c r="V410" s="12" t="s">
        <v>2918</v>
      </c>
      <c r="W410" s="102">
        <v>10000</v>
      </c>
      <c r="X410" s="96" t="s">
        <v>2919</v>
      </c>
      <c r="Y410" s="30"/>
      <c r="Z410" s="30">
        <v>12</v>
      </c>
      <c r="AA410" s="77"/>
      <c r="AB410" s="77"/>
      <c r="AC410" s="77"/>
      <c r="AD410" s="77"/>
      <c r="AE410" s="77"/>
      <c r="AF410" s="77"/>
      <c r="AG410" s="22" t="s">
        <v>2914</v>
      </c>
      <c r="AH410" s="77"/>
      <c r="AI410" s="77"/>
      <c r="AJ410" s="46" t="s">
        <v>1122</v>
      </c>
      <c r="AK410" s="13" t="s">
        <v>1123</v>
      </c>
      <c r="AL410" s="17" t="s">
        <v>550</v>
      </c>
      <c r="AM410" s="13" t="s">
        <v>57</v>
      </c>
      <c r="AN410" s="103"/>
      <c r="AO410" s="77"/>
      <c r="AP410" s="77"/>
      <c r="AQ410" s="77"/>
      <c r="AR410" s="77"/>
      <c r="AS410" s="77"/>
      <c r="AT410" s="77"/>
      <c r="AU410" s="77"/>
      <c r="AV410" s="77"/>
      <c r="AW410" s="77"/>
      <c r="AX410" s="77"/>
      <c r="AY410" s="77"/>
      <c r="AZ410" s="77"/>
      <c r="BA410" s="77"/>
    </row>
    <row r="411" s="1" customFormat="1" ht="88" customHeight="1" spans="1:53">
      <c r="A411" s="11">
        <f>IF(AJ411="","",COUNTA($AJ$7:AJ411))</f>
        <v>398</v>
      </c>
      <c r="B411" s="98" t="s">
        <v>2920</v>
      </c>
      <c r="C411" s="93"/>
      <c r="D411" s="93"/>
      <c r="E411" s="93"/>
      <c r="F411" s="93"/>
      <c r="G411" s="99" t="s">
        <v>2621</v>
      </c>
      <c r="H411" s="93" t="s">
        <v>600</v>
      </c>
      <c r="I411" s="93" t="s">
        <v>2921</v>
      </c>
      <c r="J411" s="93" t="s">
        <v>2922</v>
      </c>
      <c r="K411" s="99"/>
      <c r="L411" s="105">
        <v>123100</v>
      </c>
      <c r="M411" s="103"/>
      <c r="N411" s="103"/>
      <c r="O411" s="103"/>
      <c r="P411" s="103"/>
      <c r="Q411" s="103"/>
      <c r="R411" s="103"/>
      <c r="S411" s="103"/>
      <c r="T411" s="103"/>
      <c r="U411" s="109">
        <v>91422</v>
      </c>
      <c r="V411" s="93" t="s">
        <v>2923</v>
      </c>
      <c r="W411" s="105">
        <v>10000</v>
      </c>
      <c r="X411" s="98" t="s">
        <v>2924</v>
      </c>
      <c r="Y411" s="113"/>
      <c r="Z411" s="113">
        <v>12</v>
      </c>
      <c r="AA411" s="77"/>
      <c r="AB411" s="77"/>
      <c r="AC411" s="77"/>
      <c r="AD411" s="77"/>
      <c r="AE411" s="77"/>
      <c r="AF411" s="77"/>
      <c r="AG411" s="115" t="s">
        <v>2914</v>
      </c>
      <c r="AH411" s="77"/>
      <c r="AI411" s="77"/>
      <c r="AJ411" s="116" t="s">
        <v>1122</v>
      </c>
      <c r="AK411" s="99" t="s">
        <v>1123</v>
      </c>
      <c r="AL411" s="117" t="s">
        <v>550</v>
      </c>
      <c r="AM411" s="13" t="s">
        <v>57</v>
      </c>
      <c r="AN411" s="103"/>
      <c r="AO411" s="77"/>
      <c r="AP411" s="77"/>
      <c r="AQ411" s="77"/>
      <c r="AR411" s="77"/>
      <c r="AS411" s="77"/>
      <c r="AT411" s="77"/>
      <c r="AU411" s="77"/>
      <c r="AV411" s="77"/>
      <c r="AW411" s="77"/>
      <c r="AX411" s="77"/>
      <c r="AY411" s="77"/>
      <c r="AZ411" s="77"/>
      <c r="BA411" s="77"/>
    </row>
    <row r="412" s="1" customFormat="1" ht="321" customHeight="1" spans="1:53">
      <c r="A412" s="11">
        <f>IF(AJ412="","",COUNTA($AJ$7:AJ412))</f>
        <v>399</v>
      </c>
      <c r="B412" s="97" t="s">
        <v>2925</v>
      </c>
      <c r="C412" s="12"/>
      <c r="D412" s="12"/>
      <c r="E412" s="12"/>
      <c r="F412" s="12"/>
      <c r="G412" s="13" t="s">
        <v>2621</v>
      </c>
      <c r="H412" s="12" t="s">
        <v>2926</v>
      </c>
      <c r="I412" s="12" t="s">
        <v>2927</v>
      </c>
      <c r="J412" s="12" t="s">
        <v>2928</v>
      </c>
      <c r="K412" s="13"/>
      <c r="L412" s="102">
        <v>282000</v>
      </c>
      <c r="M412" s="13"/>
      <c r="N412" s="13"/>
      <c r="O412" s="13"/>
      <c r="P412" s="13"/>
      <c r="Q412" s="13"/>
      <c r="R412" s="13"/>
      <c r="S412" s="13"/>
      <c r="T412" s="13"/>
      <c r="U412" s="21">
        <v>169575</v>
      </c>
      <c r="V412" s="12" t="s">
        <v>2929</v>
      </c>
      <c r="W412" s="102">
        <v>50200</v>
      </c>
      <c r="X412" s="12" t="s">
        <v>2930</v>
      </c>
      <c r="Y412" s="30"/>
      <c r="Z412" s="30"/>
      <c r="AA412" s="12"/>
      <c r="AB412" s="12"/>
      <c r="AC412" s="12"/>
      <c r="AD412" s="12"/>
      <c r="AE412" s="12"/>
      <c r="AF412" s="12"/>
      <c r="AG412" s="46" t="s">
        <v>2931</v>
      </c>
      <c r="AH412" s="12"/>
      <c r="AI412" s="12"/>
      <c r="AJ412" s="46" t="s">
        <v>1122</v>
      </c>
      <c r="AK412" s="13" t="s">
        <v>1123</v>
      </c>
      <c r="AL412" s="17" t="s">
        <v>550</v>
      </c>
      <c r="AM412" s="99" t="s">
        <v>57</v>
      </c>
      <c r="AN412" s="103"/>
      <c r="AO412" s="77"/>
      <c r="AP412" s="77"/>
      <c r="AQ412" s="77"/>
      <c r="AR412" s="77"/>
      <c r="AS412" s="77"/>
      <c r="AT412" s="77"/>
      <c r="AU412" s="77"/>
      <c r="AV412" s="77"/>
      <c r="AW412" s="77"/>
      <c r="AX412" s="77"/>
      <c r="AY412" s="77"/>
      <c r="AZ412" s="77"/>
      <c r="BA412" s="77"/>
    </row>
    <row r="413" s="1" customFormat="1" ht="126" customHeight="1" spans="1:53">
      <c r="A413" s="11">
        <f>IF(AJ413="","",COUNTA($AJ$7:AJ413))</f>
        <v>400</v>
      </c>
      <c r="B413" s="91" t="s">
        <v>2932</v>
      </c>
      <c r="C413" s="91"/>
      <c r="D413" s="91"/>
      <c r="E413" s="91"/>
      <c r="F413" s="91"/>
      <c r="G413" s="100" t="s">
        <v>2621</v>
      </c>
      <c r="H413" s="91" t="s">
        <v>2933</v>
      </c>
      <c r="I413" s="91"/>
      <c r="J413" s="91" t="s">
        <v>2934</v>
      </c>
      <c r="K413" s="100"/>
      <c r="L413" s="106">
        <v>104000</v>
      </c>
      <c r="M413" s="103"/>
      <c r="N413" s="103"/>
      <c r="O413" s="103"/>
      <c r="P413" s="103"/>
      <c r="Q413" s="103"/>
      <c r="R413" s="103"/>
      <c r="S413" s="103"/>
      <c r="T413" s="103"/>
      <c r="U413" s="110">
        <v>75990</v>
      </c>
      <c r="V413" s="91" t="s">
        <v>2935</v>
      </c>
      <c r="W413" s="106">
        <v>9000</v>
      </c>
      <c r="X413" s="111" t="s">
        <v>2936</v>
      </c>
      <c r="Y413" s="114"/>
      <c r="Z413" s="114">
        <v>12</v>
      </c>
      <c r="AA413" s="77"/>
      <c r="AB413" s="77"/>
      <c r="AC413" s="77"/>
      <c r="AD413" s="77"/>
      <c r="AE413" s="77"/>
      <c r="AF413" s="77"/>
      <c r="AG413" s="118" t="s">
        <v>2914</v>
      </c>
      <c r="AH413" s="77"/>
      <c r="AI413" s="77"/>
      <c r="AJ413" s="119" t="s">
        <v>1122</v>
      </c>
      <c r="AK413" s="100" t="s">
        <v>1123</v>
      </c>
      <c r="AL413" s="120" t="s">
        <v>550</v>
      </c>
      <c r="AM413" s="13" t="s">
        <v>57</v>
      </c>
      <c r="AN413" s="103"/>
      <c r="AO413" s="77"/>
      <c r="AP413" s="77"/>
      <c r="AQ413" s="77"/>
      <c r="AR413" s="77"/>
      <c r="AS413" s="77"/>
      <c r="AT413" s="77"/>
      <c r="AU413" s="77"/>
      <c r="AV413" s="77"/>
      <c r="AW413" s="77"/>
      <c r="AX413" s="77"/>
      <c r="AY413" s="77"/>
      <c r="AZ413" s="77"/>
      <c r="BA413" s="77"/>
    </row>
    <row r="414" s="1" customFormat="1" ht="72" customHeight="1" spans="1:52">
      <c r="A414" s="11">
        <f>IF(AJ414="","",COUNTA($AJ$7:AJ414))</f>
        <v>401</v>
      </c>
      <c r="B414" s="12" t="s">
        <v>2937</v>
      </c>
      <c r="C414" s="12" t="s">
        <v>78</v>
      </c>
      <c r="D414" s="12" t="s">
        <v>78</v>
      </c>
      <c r="E414" s="12" t="s">
        <v>78</v>
      </c>
      <c r="F414" s="12" t="s">
        <v>78</v>
      </c>
      <c r="G414" s="13" t="s">
        <v>2621</v>
      </c>
      <c r="H414" s="12" t="s">
        <v>600</v>
      </c>
      <c r="I414" s="12" t="s">
        <v>2938</v>
      </c>
      <c r="J414" s="12" t="s">
        <v>2939</v>
      </c>
      <c r="K414" s="13" t="s">
        <v>133</v>
      </c>
      <c r="L414" s="21">
        <v>24700</v>
      </c>
      <c r="M414" s="13"/>
      <c r="N414" s="13">
        <v>24700</v>
      </c>
      <c r="O414" s="13"/>
      <c r="P414" s="13"/>
      <c r="Q414" s="13"/>
      <c r="R414" s="13"/>
      <c r="S414" s="13" t="s">
        <v>897</v>
      </c>
      <c r="T414" s="13" t="s">
        <v>61</v>
      </c>
      <c r="U414" s="21">
        <v>26363</v>
      </c>
      <c r="V414" s="12" t="s">
        <v>2940</v>
      </c>
      <c r="W414" s="21">
        <v>2000</v>
      </c>
      <c r="X414" s="12" t="s">
        <v>2941</v>
      </c>
      <c r="Y414" s="30"/>
      <c r="Z414" s="30"/>
      <c r="AA414" s="12">
        <v>28</v>
      </c>
      <c r="AB414" s="12"/>
      <c r="AC414" s="12"/>
      <c r="AD414" s="12"/>
      <c r="AE414" s="12"/>
      <c r="AF414" s="12"/>
      <c r="AG414" s="22" t="s">
        <v>1136</v>
      </c>
      <c r="AH414" s="12" t="s">
        <v>1137</v>
      </c>
      <c r="AI414" s="12" t="s">
        <v>2942</v>
      </c>
      <c r="AJ414" s="46" t="s">
        <v>1139</v>
      </c>
      <c r="AK414" s="13" t="s">
        <v>1123</v>
      </c>
      <c r="AL414" s="84" t="s">
        <v>857</v>
      </c>
      <c r="AM414" s="13" t="s">
        <v>57</v>
      </c>
      <c r="AN414" s="13"/>
      <c r="AO414" s="12" t="s">
        <v>737</v>
      </c>
      <c r="AP414" s="12" t="s">
        <v>78</v>
      </c>
      <c r="AQ414" s="12"/>
      <c r="AR414" s="12"/>
      <c r="AS414" s="12"/>
      <c r="AT414" s="14" t="str">
        <f ca="1">IFERROR(VLOOKUP(B414,'[2]2017省级重点项目'!$B$3:$O$206,6,0),"")</f>
        <v/>
      </c>
      <c r="AU414" s="14" t="str">
        <f ca="1" t="shared" ref="AU414:AU418" si="29">IFERROR(L414-AT414,"")</f>
        <v/>
      </c>
      <c r="AV414" s="14" t="str">
        <f ca="1">IFERROR(VLOOKUP(B414,'[2]2017省级重点项目'!$B$3:$O$206,7,0),"")</f>
        <v/>
      </c>
      <c r="AW414" s="14" t="str">
        <f ca="1" t="shared" ref="AW414:AW418" si="30">IFERROR(W414-AV414,"")</f>
        <v/>
      </c>
      <c r="AX414" s="14" t="str">
        <f ca="1">IFERROR(VLOOKUP(B414,'[2]2017省级重点项目'!$B$3:$O$206,12,0),"")</f>
        <v/>
      </c>
      <c r="AY414" s="14" t="str">
        <f ca="1">IFERROR(VLOOKUP(B414,'[2]2017省级重点项目'!$B$3:$O$206,9,0),"")</f>
        <v/>
      </c>
      <c r="AZ414" s="14" t="str">
        <f ca="1">IFERROR(VLOOKUP(B414,'[2]2017省级重点项目'!$B$3:$O$206,10,0),"")</f>
        <v/>
      </c>
    </row>
    <row r="415" s="1" customFormat="1" ht="72" customHeight="1" spans="1:52">
      <c r="A415" s="11">
        <f>IF(AJ415="","",COUNTA($AJ$7:AJ415))</f>
        <v>402</v>
      </c>
      <c r="B415" s="12" t="s">
        <v>2943</v>
      </c>
      <c r="C415" s="12" t="s">
        <v>78</v>
      </c>
      <c r="D415" s="12" t="s">
        <v>78</v>
      </c>
      <c r="E415" s="12" t="s">
        <v>78</v>
      </c>
      <c r="F415" s="12" t="s">
        <v>78</v>
      </c>
      <c r="G415" s="13" t="s">
        <v>2621</v>
      </c>
      <c r="H415" s="12" t="s">
        <v>600</v>
      </c>
      <c r="I415" s="12" t="s">
        <v>2944</v>
      </c>
      <c r="J415" s="12" t="s">
        <v>2945</v>
      </c>
      <c r="K415" s="13" t="s">
        <v>133</v>
      </c>
      <c r="L415" s="21">
        <v>59838</v>
      </c>
      <c r="M415" s="13"/>
      <c r="N415" s="13">
        <v>59838</v>
      </c>
      <c r="O415" s="13"/>
      <c r="P415" s="13"/>
      <c r="Q415" s="13"/>
      <c r="R415" s="13"/>
      <c r="S415" s="13" t="s">
        <v>83</v>
      </c>
      <c r="T415" s="13" t="s">
        <v>61</v>
      </c>
      <c r="U415" s="21">
        <v>51600</v>
      </c>
      <c r="V415" s="12" t="s">
        <v>2946</v>
      </c>
      <c r="W415" s="21">
        <v>10000</v>
      </c>
      <c r="X415" s="12" t="s">
        <v>2941</v>
      </c>
      <c r="Y415" s="30"/>
      <c r="Z415" s="30"/>
      <c r="AA415" s="12">
        <v>44</v>
      </c>
      <c r="AB415" s="12"/>
      <c r="AC415" s="12"/>
      <c r="AD415" s="12"/>
      <c r="AE415" s="12"/>
      <c r="AF415" s="12"/>
      <c r="AG415" s="22" t="s">
        <v>1136</v>
      </c>
      <c r="AH415" s="12" t="s">
        <v>1137</v>
      </c>
      <c r="AI415" s="12" t="s">
        <v>2947</v>
      </c>
      <c r="AJ415" s="46" t="s">
        <v>1139</v>
      </c>
      <c r="AK415" s="13" t="s">
        <v>1123</v>
      </c>
      <c r="AL415" s="84" t="s">
        <v>857</v>
      </c>
      <c r="AM415" s="13" t="s">
        <v>57</v>
      </c>
      <c r="AN415" s="13"/>
      <c r="AO415" s="12" t="s">
        <v>737</v>
      </c>
      <c r="AP415" s="12" t="s">
        <v>78</v>
      </c>
      <c r="AQ415" s="12"/>
      <c r="AR415" s="12"/>
      <c r="AS415" s="12"/>
      <c r="AT415" s="14" t="str">
        <f ca="1">IFERROR(VLOOKUP(B415,'[2]2017省级重点项目'!$B$3:$O$206,6,0),"")</f>
        <v/>
      </c>
      <c r="AU415" s="14" t="str">
        <f ca="1" t="shared" si="29"/>
        <v/>
      </c>
      <c r="AV415" s="14" t="str">
        <f ca="1">IFERROR(VLOOKUP(B415,'[2]2017省级重点项目'!$B$3:$O$206,7,0),"")</f>
        <v/>
      </c>
      <c r="AW415" s="14" t="str">
        <f ca="1" t="shared" si="30"/>
        <v/>
      </c>
      <c r="AX415" s="14" t="str">
        <f ca="1">IFERROR(VLOOKUP(B415,'[2]2017省级重点项目'!$B$3:$O$206,12,0),"")</f>
        <v/>
      </c>
      <c r="AY415" s="14" t="str">
        <f ca="1">IFERROR(VLOOKUP(B415,'[2]2017省级重点项目'!$B$3:$O$206,9,0),"")</f>
        <v/>
      </c>
      <c r="AZ415" s="14" t="str">
        <f ca="1">IFERROR(VLOOKUP(B415,'[2]2017省级重点项目'!$B$3:$O$206,10,0),"")</f>
        <v/>
      </c>
    </row>
    <row r="416" s="1" customFormat="1" ht="69" customHeight="1" spans="1:52">
      <c r="A416" s="11">
        <f>IF(AJ416="","",COUNTA($AJ$7:AJ416))</f>
        <v>403</v>
      </c>
      <c r="B416" s="12" t="s">
        <v>2948</v>
      </c>
      <c r="C416" s="12" t="s">
        <v>78</v>
      </c>
      <c r="D416" s="12" t="s">
        <v>78</v>
      </c>
      <c r="E416" s="12" t="s">
        <v>78</v>
      </c>
      <c r="F416" s="12" t="s">
        <v>78</v>
      </c>
      <c r="G416" s="13" t="s">
        <v>2621</v>
      </c>
      <c r="H416" s="12" t="s">
        <v>600</v>
      </c>
      <c r="I416" s="12" t="s">
        <v>2949</v>
      </c>
      <c r="J416" s="12" t="s">
        <v>2950</v>
      </c>
      <c r="K416" s="13" t="s">
        <v>133</v>
      </c>
      <c r="L416" s="21">
        <v>114794</v>
      </c>
      <c r="M416" s="13"/>
      <c r="N416" s="13">
        <v>114794</v>
      </c>
      <c r="O416" s="13"/>
      <c r="P416" s="13"/>
      <c r="Q416" s="13"/>
      <c r="R416" s="13"/>
      <c r="S416" s="13" t="s">
        <v>83</v>
      </c>
      <c r="T416" s="13" t="s">
        <v>61</v>
      </c>
      <c r="U416" s="21">
        <v>104718</v>
      </c>
      <c r="V416" s="12" t="s">
        <v>2940</v>
      </c>
      <c r="W416" s="21">
        <v>10000</v>
      </c>
      <c r="X416" s="12" t="s">
        <v>2941</v>
      </c>
      <c r="Y416" s="30"/>
      <c r="Z416" s="30"/>
      <c r="AA416" s="12">
        <v>155</v>
      </c>
      <c r="AB416" s="12"/>
      <c r="AC416" s="12"/>
      <c r="AD416" s="12"/>
      <c r="AE416" s="12"/>
      <c r="AF416" s="12"/>
      <c r="AG416" s="22" t="s">
        <v>1136</v>
      </c>
      <c r="AH416" s="12" t="s">
        <v>1137</v>
      </c>
      <c r="AI416" s="12" t="s">
        <v>2947</v>
      </c>
      <c r="AJ416" s="46" t="s">
        <v>1139</v>
      </c>
      <c r="AK416" s="13" t="s">
        <v>1123</v>
      </c>
      <c r="AL416" s="84" t="s">
        <v>857</v>
      </c>
      <c r="AM416" s="13" t="s">
        <v>57</v>
      </c>
      <c r="AN416" s="13"/>
      <c r="AO416" s="12" t="s">
        <v>737</v>
      </c>
      <c r="AP416" s="12" t="s">
        <v>78</v>
      </c>
      <c r="AQ416" s="12"/>
      <c r="AR416" s="12"/>
      <c r="AS416" s="12"/>
      <c r="AT416" s="14" t="str">
        <f ca="1">IFERROR(VLOOKUP(B416,'[2]2017省级重点项目'!$B$3:$O$206,6,0),"")</f>
        <v/>
      </c>
      <c r="AU416" s="14" t="str">
        <f ca="1" t="shared" si="29"/>
        <v/>
      </c>
      <c r="AV416" s="14" t="str">
        <f ca="1">IFERROR(VLOOKUP(B416,'[2]2017省级重点项目'!$B$3:$O$206,7,0),"")</f>
        <v/>
      </c>
      <c r="AW416" s="14" t="str">
        <f ca="1" t="shared" si="30"/>
        <v/>
      </c>
      <c r="AX416" s="14" t="str">
        <f ca="1">IFERROR(VLOOKUP(B416,'[2]2017省级重点项目'!$B$3:$O$206,12,0),"")</f>
        <v/>
      </c>
      <c r="AY416" s="14" t="str">
        <f ca="1">IFERROR(VLOOKUP(B416,'[2]2017省级重点项目'!$B$3:$O$206,9,0),"")</f>
        <v/>
      </c>
      <c r="AZ416" s="14" t="str">
        <f ca="1">IFERROR(VLOOKUP(B416,'[2]2017省级重点项目'!$B$3:$O$206,10,0),"")</f>
        <v/>
      </c>
    </row>
    <row r="417" s="1" customFormat="1" ht="69" customHeight="1" spans="1:52">
      <c r="A417" s="11">
        <f>IF(AJ417="","",COUNTA($AJ$7:AJ417))</f>
        <v>404</v>
      </c>
      <c r="B417" s="12" t="s">
        <v>2951</v>
      </c>
      <c r="C417" s="12" t="s">
        <v>78</v>
      </c>
      <c r="D417" s="12" t="s">
        <v>78</v>
      </c>
      <c r="E417" s="12" t="s">
        <v>78</v>
      </c>
      <c r="F417" s="12" t="s">
        <v>78</v>
      </c>
      <c r="G417" s="13" t="s">
        <v>2621</v>
      </c>
      <c r="H417" s="12" t="s">
        <v>600</v>
      </c>
      <c r="I417" s="12" t="s">
        <v>2952</v>
      </c>
      <c r="J417" s="12" t="s">
        <v>2953</v>
      </c>
      <c r="K417" s="13" t="s">
        <v>65</v>
      </c>
      <c r="L417" s="21">
        <v>39360</v>
      </c>
      <c r="M417" s="13"/>
      <c r="N417" s="13">
        <v>39360</v>
      </c>
      <c r="O417" s="13"/>
      <c r="P417" s="13"/>
      <c r="Q417" s="13"/>
      <c r="R417" s="13"/>
      <c r="S417" s="13" t="s">
        <v>83</v>
      </c>
      <c r="T417" s="13" t="s">
        <v>61</v>
      </c>
      <c r="U417" s="21">
        <v>28169</v>
      </c>
      <c r="V417" s="12" t="s">
        <v>1870</v>
      </c>
      <c r="W417" s="21">
        <v>10000</v>
      </c>
      <c r="X417" s="12" t="s">
        <v>2027</v>
      </c>
      <c r="Y417" s="30"/>
      <c r="Z417" s="30"/>
      <c r="AA417" s="12">
        <v>41</v>
      </c>
      <c r="AB417" s="12"/>
      <c r="AC417" s="12"/>
      <c r="AD417" s="12"/>
      <c r="AE417" s="12"/>
      <c r="AF417" s="12"/>
      <c r="AG417" s="22" t="s">
        <v>1136</v>
      </c>
      <c r="AH417" s="12" t="s">
        <v>2954</v>
      </c>
      <c r="AI417" s="12" t="s">
        <v>2947</v>
      </c>
      <c r="AJ417" s="46" t="s">
        <v>1139</v>
      </c>
      <c r="AK417" s="13" t="s">
        <v>1123</v>
      </c>
      <c r="AL417" s="84" t="s">
        <v>857</v>
      </c>
      <c r="AM417" s="13" t="s">
        <v>57</v>
      </c>
      <c r="AN417" s="13"/>
      <c r="AO417" s="12" t="s">
        <v>737</v>
      </c>
      <c r="AP417" s="12"/>
      <c r="AQ417" s="12"/>
      <c r="AR417" s="12"/>
      <c r="AS417" s="12"/>
      <c r="AT417" s="14" t="str">
        <f ca="1">IFERROR(VLOOKUP(B417,'[2]2017省级重点项目'!$B$3:$O$206,6,0),"")</f>
        <v/>
      </c>
      <c r="AU417" s="14" t="str">
        <f ca="1" t="shared" si="29"/>
        <v/>
      </c>
      <c r="AV417" s="14" t="str">
        <f ca="1">IFERROR(VLOOKUP(B417,'[2]2017省级重点项目'!$B$3:$O$206,7,0),"")</f>
        <v/>
      </c>
      <c r="AW417" s="14" t="str">
        <f ca="1" t="shared" si="30"/>
        <v/>
      </c>
      <c r="AX417" s="14" t="str">
        <f ca="1">IFERROR(VLOOKUP(B417,'[2]2017省级重点项目'!$B$3:$O$206,12,0),"")</f>
        <v/>
      </c>
      <c r="AY417" s="14" t="str">
        <f ca="1">IFERROR(VLOOKUP(B417,'[2]2017省级重点项目'!$B$3:$O$206,9,0),"")</f>
        <v/>
      </c>
      <c r="AZ417" s="14" t="str">
        <f ca="1">IFERROR(VLOOKUP(B417,'[2]2017省级重点项目'!$B$3:$O$206,10,0),"")</f>
        <v/>
      </c>
    </row>
    <row r="418" s="1" customFormat="1" ht="73" customHeight="1" spans="1:52">
      <c r="A418" s="11">
        <f>IF(AJ418="","",COUNTA($AJ$7:AJ418))</f>
        <v>405</v>
      </c>
      <c r="B418" s="12" t="s">
        <v>2955</v>
      </c>
      <c r="C418" s="12" t="s">
        <v>78</v>
      </c>
      <c r="D418" s="12" t="s">
        <v>78</v>
      </c>
      <c r="E418" s="12" t="s">
        <v>78</v>
      </c>
      <c r="F418" s="12" t="s">
        <v>78</v>
      </c>
      <c r="G418" s="13" t="s">
        <v>2621</v>
      </c>
      <c r="H418" s="12" t="s">
        <v>600</v>
      </c>
      <c r="I418" s="12" t="s">
        <v>2956</v>
      </c>
      <c r="J418" s="12" t="s">
        <v>2957</v>
      </c>
      <c r="K418" s="13" t="s">
        <v>133</v>
      </c>
      <c r="L418" s="21">
        <v>96653</v>
      </c>
      <c r="M418" s="13"/>
      <c r="N418" s="13">
        <v>96653</v>
      </c>
      <c r="O418" s="13"/>
      <c r="P418" s="13"/>
      <c r="Q418" s="13"/>
      <c r="R418" s="13"/>
      <c r="S418" s="13" t="s">
        <v>83</v>
      </c>
      <c r="T418" s="13" t="s">
        <v>61</v>
      </c>
      <c r="U418" s="21">
        <v>83945</v>
      </c>
      <c r="V418" s="12" t="s">
        <v>2940</v>
      </c>
      <c r="W418" s="21">
        <v>13000</v>
      </c>
      <c r="X418" s="12" t="s">
        <v>2941</v>
      </c>
      <c r="Y418" s="30"/>
      <c r="Z418" s="30"/>
      <c r="AA418" s="12">
        <v>70</v>
      </c>
      <c r="AB418" s="12"/>
      <c r="AC418" s="12"/>
      <c r="AD418" s="12"/>
      <c r="AE418" s="12"/>
      <c r="AF418" s="12"/>
      <c r="AG418" s="22" t="s">
        <v>1136</v>
      </c>
      <c r="AH418" s="12" t="s">
        <v>1137</v>
      </c>
      <c r="AI418" s="12" t="s">
        <v>2947</v>
      </c>
      <c r="AJ418" s="46" t="s">
        <v>1139</v>
      </c>
      <c r="AK418" s="13" t="s">
        <v>1123</v>
      </c>
      <c r="AL418" s="84" t="s">
        <v>857</v>
      </c>
      <c r="AM418" s="13" t="s">
        <v>57</v>
      </c>
      <c r="AN418" s="13"/>
      <c r="AO418" s="12" t="s">
        <v>737</v>
      </c>
      <c r="AP418" s="12" t="s">
        <v>78</v>
      </c>
      <c r="AQ418" s="12"/>
      <c r="AR418" s="12"/>
      <c r="AS418" s="12"/>
      <c r="AT418" s="14" t="str">
        <f ca="1">IFERROR(VLOOKUP(B418,'[2]2017省级重点项目'!$B$3:$O$206,6,0),"")</f>
        <v/>
      </c>
      <c r="AU418" s="14" t="str">
        <f ca="1" t="shared" si="29"/>
        <v/>
      </c>
      <c r="AV418" s="14" t="str">
        <f ca="1">IFERROR(VLOOKUP(B418,'[2]2017省级重点项目'!$B$3:$O$206,7,0),"")</f>
        <v/>
      </c>
      <c r="AW418" s="14" t="str">
        <f ca="1" t="shared" si="30"/>
        <v/>
      </c>
      <c r="AX418" s="14" t="str">
        <f ca="1">IFERROR(VLOOKUP(B418,'[2]2017省级重点项目'!$B$3:$O$206,12,0),"")</f>
        <v/>
      </c>
      <c r="AY418" s="14" t="str">
        <f ca="1">IFERROR(VLOOKUP(B418,'[2]2017省级重点项目'!$B$3:$O$206,9,0),"")</f>
        <v/>
      </c>
      <c r="AZ418" s="14" t="str">
        <f ca="1">IFERROR(VLOOKUP(B418,'[2]2017省级重点项目'!$B$3:$O$206,10,0),"")</f>
        <v/>
      </c>
    </row>
    <row r="419" s="1" customFormat="1" ht="21" customHeight="1" spans="1:53">
      <c r="A419" s="11"/>
      <c r="B419" s="11" t="s">
        <v>2958</v>
      </c>
      <c r="C419" s="11"/>
      <c r="D419" s="11"/>
      <c r="E419" s="11"/>
      <c r="F419" s="11"/>
      <c r="G419" s="11"/>
      <c r="H419" s="11"/>
      <c r="I419" s="11"/>
      <c r="J419" s="11">
        <f ca="1">COUNTIFS(AM:AM,"在建",G:G,B419)</f>
        <v>12</v>
      </c>
      <c r="K419" s="11" t="s">
        <v>56</v>
      </c>
      <c r="L419" s="20">
        <f ca="1">SUMIFS(L:L,AM:AM,"在建",G:G,B419)</f>
        <v>2730513</v>
      </c>
      <c r="M419" s="11"/>
      <c r="N419" s="11"/>
      <c r="O419" s="11"/>
      <c r="P419" s="11"/>
      <c r="Q419" s="11"/>
      <c r="R419" s="11"/>
      <c r="S419" s="11"/>
      <c r="T419" s="11"/>
      <c r="U419" s="20">
        <f ca="1">SUMIFS(U:U,AM:AM,"在建",G:G,B419)</f>
        <v>794945</v>
      </c>
      <c r="V419" s="11"/>
      <c r="W419" s="20">
        <f ca="1">SUMIFS(W:W,AM:AM,"在建",G:G,B419)</f>
        <v>495000</v>
      </c>
      <c r="X419" s="11"/>
      <c r="Y419" s="29"/>
      <c r="Z419" s="29"/>
      <c r="AA419" s="11"/>
      <c r="AB419" s="11"/>
      <c r="AC419" s="11"/>
      <c r="AD419" s="11"/>
      <c r="AE419" s="11"/>
      <c r="AF419" s="11"/>
      <c r="AG419" s="43"/>
      <c r="AH419" s="44"/>
      <c r="AI419" s="44"/>
      <c r="AJ419" s="45"/>
      <c r="AK419" s="44"/>
      <c r="AL419" s="44"/>
      <c r="AM419" s="11"/>
      <c r="AN419" s="11"/>
      <c r="AO419" s="13"/>
      <c r="AP419" s="11"/>
      <c r="AQ419" s="11"/>
      <c r="AR419" s="14"/>
      <c r="AS419" s="11"/>
      <c r="AT419" s="11"/>
      <c r="AU419" s="11"/>
      <c r="AV419" s="11"/>
      <c r="AW419" s="11"/>
      <c r="AX419" s="11"/>
      <c r="AY419" s="11"/>
      <c r="AZ419" s="11"/>
      <c r="BA419" s="79"/>
    </row>
    <row r="420" s="1" customFormat="1" ht="53" customHeight="1" spans="1:52">
      <c r="A420" s="11">
        <f>IF(AJ420="","",COUNTA($AJ$7:AJ420))</f>
        <v>406</v>
      </c>
      <c r="B420" s="12" t="s">
        <v>2959</v>
      </c>
      <c r="C420" s="12" t="s">
        <v>60</v>
      </c>
      <c r="D420" s="12" t="s">
        <v>78</v>
      </c>
      <c r="E420" s="12" t="s">
        <v>78</v>
      </c>
      <c r="F420" s="12" t="s">
        <v>61</v>
      </c>
      <c r="G420" s="13" t="s">
        <v>2958</v>
      </c>
      <c r="H420" s="12" t="s">
        <v>62</v>
      </c>
      <c r="I420" s="12" t="s">
        <v>63</v>
      </c>
      <c r="J420" s="12" t="s">
        <v>2960</v>
      </c>
      <c r="K420" s="13" t="s">
        <v>2961</v>
      </c>
      <c r="L420" s="21">
        <v>210000</v>
      </c>
      <c r="M420" s="13">
        <v>0</v>
      </c>
      <c r="N420" s="13">
        <v>210000</v>
      </c>
      <c r="O420" s="13">
        <v>0</v>
      </c>
      <c r="P420" s="13">
        <v>0</v>
      </c>
      <c r="Q420" s="13">
        <v>0</v>
      </c>
      <c r="R420" s="13">
        <v>0</v>
      </c>
      <c r="S420" s="13" t="s">
        <v>66</v>
      </c>
      <c r="T420" s="13" t="s">
        <v>61</v>
      </c>
      <c r="U420" s="21">
        <v>108000</v>
      </c>
      <c r="V420" s="12" t="s">
        <v>2962</v>
      </c>
      <c r="W420" s="21">
        <v>52000</v>
      </c>
      <c r="X420" s="12" t="s">
        <v>2963</v>
      </c>
      <c r="Y420" s="30"/>
      <c r="Z420" s="30" t="s">
        <v>103</v>
      </c>
      <c r="AA420" s="12">
        <v>137.2</v>
      </c>
      <c r="AB420" s="12">
        <v>0</v>
      </c>
      <c r="AC420" s="12">
        <v>0</v>
      </c>
      <c r="AD420" s="12">
        <v>0</v>
      </c>
      <c r="AE420" s="12">
        <v>0</v>
      </c>
      <c r="AF420" s="12">
        <v>0</v>
      </c>
      <c r="AG420" s="22" t="s">
        <v>2964</v>
      </c>
      <c r="AH420" s="12" t="s">
        <v>2965</v>
      </c>
      <c r="AI420" s="12" t="s">
        <v>2965</v>
      </c>
      <c r="AJ420" s="46" t="s">
        <v>62</v>
      </c>
      <c r="AK420" s="13" t="s">
        <v>73</v>
      </c>
      <c r="AL420" s="24" t="s">
        <v>755</v>
      </c>
      <c r="AM420" s="13" t="s">
        <v>57</v>
      </c>
      <c r="AN420" s="13"/>
      <c r="AO420" s="12" t="s">
        <v>2426</v>
      </c>
      <c r="AP420" s="12" t="s">
        <v>78</v>
      </c>
      <c r="AQ420" s="12"/>
      <c r="AR420" s="12"/>
      <c r="AS420" s="12"/>
      <c r="AT420" s="14" t="str">
        <f ca="1">IFERROR(VLOOKUP(B420,'[2]2017省级重点项目'!$B$3:$O$206,6,0),"")</f>
        <v/>
      </c>
      <c r="AU420" s="14" t="str">
        <f ca="1" t="shared" ref="AU420:AU429" si="31">IFERROR(L420-AT420,"")</f>
        <v/>
      </c>
      <c r="AV420" s="14" t="str">
        <f ca="1">IFERROR(VLOOKUP(B420,'[2]2017省级重点项目'!$B$3:$O$206,7,0),"")</f>
        <v/>
      </c>
      <c r="AW420" s="14" t="str">
        <f ca="1" t="shared" ref="AW420:AW429" si="32">IFERROR(W420-AV420,"")</f>
        <v/>
      </c>
      <c r="AX420" s="14" t="str">
        <f ca="1">IFERROR(VLOOKUP(B420,'[2]2017省级重点项目'!$B$3:$O$206,12,0),"")</f>
        <v/>
      </c>
      <c r="AY420" s="14" t="str">
        <f ca="1">IFERROR(VLOOKUP(B420,'[2]2017省级重点项目'!$B$3:$O$206,9,0),"")</f>
        <v/>
      </c>
      <c r="AZ420" s="14" t="str">
        <f ca="1">IFERROR(VLOOKUP(B420,'[2]2017省级重点项目'!$B$3:$O$206,10,0),"")</f>
        <v/>
      </c>
    </row>
    <row r="421" s="1" customFormat="1" ht="89" customHeight="1" spans="1:52">
      <c r="A421" s="11">
        <f>IF(AJ421="","",COUNTA($AJ$7:AJ421))</f>
        <v>407</v>
      </c>
      <c r="B421" s="14" t="s">
        <v>2966</v>
      </c>
      <c r="C421" s="14" t="s">
        <v>2018</v>
      </c>
      <c r="D421" s="14" t="s">
        <v>2018</v>
      </c>
      <c r="E421" s="14"/>
      <c r="F421" s="14" t="s">
        <v>78</v>
      </c>
      <c r="G421" s="11" t="s">
        <v>2958</v>
      </c>
      <c r="H421" s="14" t="s">
        <v>2967</v>
      </c>
      <c r="I421" s="14" t="s">
        <v>80</v>
      </c>
      <c r="J421" s="14" t="s">
        <v>2968</v>
      </c>
      <c r="K421" s="11" t="s">
        <v>257</v>
      </c>
      <c r="L421" s="20">
        <v>48600</v>
      </c>
      <c r="M421" s="11">
        <v>48600</v>
      </c>
      <c r="N421" s="11"/>
      <c r="O421" s="11"/>
      <c r="P421" s="11"/>
      <c r="Q421" s="11"/>
      <c r="R421" s="11"/>
      <c r="S421" s="11" t="s">
        <v>83</v>
      </c>
      <c r="T421" s="11" t="s">
        <v>766</v>
      </c>
      <c r="U421" s="20">
        <v>500</v>
      </c>
      <c r="V421" s="14" t="s">
        <v>2969</v>
      </c>
      <c r="W421" s="20">
        <v>18000</v>
      </c>
      <c r="X421" s="14" t="s">
        <v>2970</v>
      </c>
      <c r="Y421" s="29"/>
      <c r="Z421" s="29"/>
      <c r="AA421" s="14">
        <v>342.3</v>
      </c>
      <c r="AB421" s="14">
        <v>342.3</v>
      </c>
      <c r="AC421" s="14"/>
      <c r="AD421" s="14"/>
      <c r="AE421" s="14"/>
      <c r="AF421" s="14"/>
      <c r="AG421" s="47" t="s">
        <v>2971</v>
      </c>
      <c r="AH421" s="12" t="s">
        <v>2972</v>
      </c>
      <c r="AI421" s="14" t="s">
        <v>2973</v>
      </c>
      <c r="AJ421" s="45" t="s">
        <v>79</v>
      </c>
      <c r="AK421" s="11" t="s">
        <v>89</v>
      </c>
      <c r="AL421" s="24" t="s">
        <v>609</v>
      </c>
      <c r="AM421" s="11" t="s">
        <v>57</v>
      </c>
      <c r="AN421" s="11"/>
      <c r="AO421" s="12" t="s">
        <v>2426</v>
      </c>
      <c r="AP421" s="14" t="s">
        <v>78</v>
      </c>
      <c r="AQ421" s="14"/>
      <c r="AR421" s="14"/>
      <c r="AS421" s="14"/>
      <c r="AT421" s="14" t="str">
        <f ca="1">IFERROR(VLOOKUP(B421,'[2]2017省级重点项目'!$B$3:$O$206,6,0),"")</f>
        <v/>
      </c>
      <c r="AU421" s="14" t="str">
        <f ca="1" t="shared" si="31"/>
        <v/>
      </c>
      <c r="AV421" s="14" t="str">
        <f ca="1">IFERROR(VLOOKUP(B421,'[2]2017省级重点项目'!$B$3:$O$206,7,0),"")</f>
        <v/>
      </c>
      <c r="AW421" s="14" t="str">
        <f ca="1" t="shared" si="32"/>
        <v/>
      </c>
      <c r="AX421" s="14" t="str">
        <f ca="1">IFERROR(VLOOKUP(B421,'[2]2017省级重点项目'!$B$3:$O$206,12,0),"")</f>
        <v/>
      </c>
      <c r="AY421" s="14" t="str">
        <f ca="1">IFERROR(VLOOKUP(B421,'[2]2017省级重点项目'!$B$3:$O$206,9,0),"")</f>
        <v/>
      </c>
      <c r="AZ421" s="14" t="str">
        <f ca="1">IFERROR(VLOOKUP(B421,'[2]2017省级重点项目'!$B$3:$O$206,10,0),"")</f>
        <v/>
      </c>
    </row>
    <row r="422" s="1" customFormat="1" ht="66" customHeight="1" spans="1:52">
      <c r="A422" s="11">
        <f>IF(AJ422="","",COUNTA($AJ$7:AJ422))</f>
        <v>408</v>
      </c>
      <c r="B422" s="14" t="s">
        <v>2974</v>
      </c>
      <c r="C422" s="14"/>
      <c r="D422" s="14" t="s">
        <v>57</v>
      </c>
      <c r="E422" s="14"/>
      <c r="F422" s="14" t="s">
        <v>78</v>
      </c>
      <c r="G422" s="11" t="s">
        <v>2958</v>
      </c>
      <c r="H422" s="14" t="s">
        <v>79</v>
      </c>
      <c r="I422" s="14" t="s">
        <v>764</v>
      </c>
      <c r="J422" s="14" t="s">
        <v>2975</v>
      </c>
      <c r="K422" s="11" t="s">
        <v>1393</v>
      </c>
      <c r="L422" s="20">
        <v>181913</v>
      </c>
      <c r="M422" s="11">
        <v>181913</v>
      </c>
      <c r="N422" s="11"/>
      <c r="O422" s="11"/>
      <c r="P422" s="11"/>
      <c r="Q422" s="11"/>
      <c r="R422" s="11"/>
      <c r="S422" s="11" t="s">
        <v>83</v>
      </c>
      <c r="T422" s="11" t="s">
        <v>766</v>
      </c>
      <c r="U422" s="20">
        <v>10800</v>
      </c>
      <c r="V422" s="14" t="s">
        <v>2976</v>
      </c>
      <c r="W422" s="20">
        <v>100000</v>
      </c>
      <c r="X422" s="14" t="s">
        <v>2977</v>
      </c>
      <c r="Y422" s="29"/>
      <c r="Z422" s="29"/>
      <c r="AA422" s="14">
        <v>428.8</v>
      </c>
      <c r="AB422" s="14">
        <v>428.8</v>
      </c>
      <c r="AC422" s="14"/>
      <c r="AD422" s="14"/>
      <c r="AE422" s="14"/>
      <c r="AF422" s="14"/>
      <c r="AG422" s="47" t="s">
        <v>2978</v>
      </c>
      <c r="AH422" s="14"/>
      <c r="AI422" s="14" t="s">
        <v>2979</v>
      </c>
      <c r="AJ422" s="45" t="s">
        <v>79</v>
      </c>
      <c r="AK422" s="11" t="s">
        <v>89</v>
      </c>
      <c r="AL422" s="24" t="s">
        <v>609</v>
      </c>
      <c r="AM422" s="11" t="s">
        <v>57</v>
      </c>
      <c r="AN422" s="11"/>
      <c r="AO422" s="12" t="s">
        <v>2426</v>
      </c>
      <c r="AP422" s="14"/>
      <c r="AQ422" s="14"/>
      <c r="AR422" s="14" t="s">
        <v>78</v>
      </c>
      <c r="AS422" s="14"/>
      <c r="AT422" s="14" t="str">
        <f ca="1">IFERROR(VLOOKUP(B422,'[2]2017省级重点项目'!$B$3:$O$206,6,0),"")</f>
        <v/>
      </c>
      <c r="AU422" s="14" t="str">
        <f ca="1" t="shared" si="31"/>
        <v/>
      </c>
      <c r="AV422" s="14" t="str">
        <f ca="1">IFERROR(VLOOKUP(B422,'[2]2017省级重点项目'!$B$3:$O$206,7,0),"")</f>
        <v/>
      </c>
      <c r="AW422" s="14" t="str">
        <f ca="1" t="shared" si="32"/>
        <v/>
      </c>
      <c r="AX422" s="14" t="str">
        <f ca="1">IFERROR(VLOOKUP(B422,'[2]2017省级重点项目'!$B$3:$O$206,12,0),"")</f>
        <v/>
      </c>
      <c r="AY422" s="14" t="str">
        <f ca="1">IFERROR(VLOOKUP(B422,'[2]2017省级重点项目'!$B$3:$O$206,9,0),"")</f>
        <v/>
      </c>
      <c r="AZ422" s="14" t="str">
        <f ca="1">IFERROR(VLOOKUP(B422,'[2]2017省级重点项目'!$B$3:$O$206,10,0),"")</f>
        <v/>
      </c>
    </row>
    <row r="423" s="1" customFormat="1" ht="89" customHeight="1" spans="1:52">
      <c r="A423" s="11">
        <f>IF(AJ423="","",COUNTA($AJ$7:AJ423))</f>
        <v>409</v>
      </c>
      <c r="B423" s="12" t="s">
        <v>2980</v>
      </c>
      <c r="C423" s="13"/>
      <c r="D423" s="13"/>
      <c r="E423" s="13" t="s">
        <v>61</v>
      </c>
      <c r="F423" s="13" t="s">
        <v>61</v>
      </c>
      <c r="G423" s="13" t="s">
        <v>2958</v>
      </c>
      <c r="H423" s="13" t="s">
        <v>97</v>
      </c>
      <c r="I423" s="13" t="s">
        <v>110</v>
      </c>
      <c r="J423" s="12" t="s">
        <v>2981</v>
      </c>
      <c r="K423" s="13" t="s">
        <v>2982</v>
      </c>
      <c r="L423" s="21">
        <v>360000</v>
      </c>
      <c r="M423" s="13">
        <v>0</v>
      </c>
      <c r="N423" s="13">
        <v>360000</v>
      </c>
      <c r="O423" s="13">
        <v>0</v>
      </c>
      <c r="P423" s="13">
        <v>0</v>
      </c>
      <c r="Q423" s="13">
        <v>0</v>
      </c>
      <c r="R423" s="13">
        <v>0</v>
      </c>
      <c r="S423" s="13" t="s">
        <v>66</v>
      </c>
      <c r="T423" s="13" t="s">
        <v>35</v>
      </c>
      <c r="U423" s="21">
        <v>100000</v>
      </c>
      <c r="V423" s="12" t="s">
        <v>2983</v>
      </c>
      <c r="W423" s="21">
        <v>6000</v>
      </c>
      <c r="X423" s="12" t="s">
        <v>2984</v>
      </c>
      <c r="Y423" s="30">
        <v>1</v>
      </c>
      <c r="Z423" s="30"/>
      <c r="AA423" s="13">
        <v>6805</v>
      </c>
      <c r="AB423" s="13">
        <v>6805</v>
      </c>
      <c r="AC423" s="13">
        <v>0</v>
      </c>
      <c r="AD423" s="13">
        <v>0</v>
      </c>
      <c r="AE423" s="13">
        <v>0</v>
      </c>
      <c r="AF423" s="13">
        <v>0</v>
      </c>
      <c r="AG423" s="22" t="s">
        <v>2985</v>
      </c>
      <c r="AH423" s="13" t="s">
        <v>2986</v>
      </c>
      <c r="AI423" s="13" t="s">
        <v>2987</v>
      </c>
      <c r="AJ423" s="46" t="s">
        <v>97</v>
      </c>
      <c r="AK423" s="13" t="s">
        <v>108</v>
      </c>
      <c r="AL423" s="13" t="s">
        <v>2456</v>
      </c>
      <c r="AM423" s="13" t="s">
        <v>57</v>
      </c>
      <c r="AN423" s="13"/>
      <c r="AO423" s="13" t="s">
        <v>2426</v>
      </c>
      <c r="AP423" s="13"/>
      <c r="AQ423" s="13"/>
      <c r="AR423" s="13"/>
      <c r="AS423" s="13"/>
      <c r="AT423" s="14" t="str">
        <f ca="1">IFERROR(VLOOKUP(B423,'[2]2017省级重点项目'!$B$3:$O$206,6,0),"")</f>
        <v/>
      </c>
      <c r="AU423" s="14" t="str">
        <f ca="1" t="shared" si="31"/>
        <v/>
      </c>
      <c r="AV423" s="14" t="str">
        <f ca="1">IFERROR(VLOOKUP(B423,'[2]2017省级重点项目'!$B$3:$O$206,7,0),"")</f>
        <v/>
      </c>
      <c r="AW423" s="14" t="str">
        <f ca="1" t="shared" si="32"/>
        <v/>
      </c>
      <c r="AX423" s="14" t="str">
        <f ca="1">IFERROR(VLOOKUP(B423,'[2]2017省级重点项目'!$B$3:$O$206,12,0),"")</f>
        <v/>
      </c>
      <c r="AY423" s="14" t="str">
        <f ca="1">IFERROR(VLOOKUP(B423,'[2]2017省级重点项目'!$B$3:$O$206,9,0),"")</f>
        <v/>
      </c>
      <c r="AZ423" s="14" t="str">
        <f ca="1">IFERROR(VLOOKUP(B423,'[2]2017省级重点项目'!$B$3:$O$206,10,0),"")</f>
        <v/>
      </c>
    </row>
    <row r="424" s="1" customFormat="1" ht="122" customHeight="1" spans="1:52">
      <c r="A424" s="11">
        <f>IF(AJ424="","",COUNTA($AJ$7:AJ424))</f>
        <v>410</v>
      </c>
      <c r="B424" s="12" t="s">
        <v>2988</v>
      </c>
      <c r="C424" s="13" t="s">
        <v>60</v>
      </c>
      <c r="D424" s="13" t="s">
        <v>60</v>
      </c>
      <c r="E424" s="13" t="s">
        <v>78</v>
      </c>
      <c r="F424" s="13" t="s">
        <v>78</v>
      </c>
      <c r="G424" s="13" t="s">
        <v>2958</v>
      </c>
      <c r="H424" s="13" t="s">
        <v>97</v>
      </c>
      <c r="I424" s="13" t="s">
        <v>789</v>
      </c>
      <c r="J424" s="12" t="s">
        <v>2989</v>
      </c>
      <c r="K424" s="13" t="s">
        <v>1251</v>
      </c>
      <c r="L424" s="21">
        <v>125000</v>
      </c>
      <c r="M424" s="13"/>
      <c r="N424" s="13"/>
      <c r="O424" s="13"/>
      <c r="P424" s="13"/>
      <c r="Q424" s="13"/>
      <c r="R424" s="13"/>
      <c r="S424" s="13"/>
      <c r="T424" s="13"/>
      <c r="U424" s="21">
        <v>40000</v>
      </c>
      <c r="V424" s="12" t="s">
        <v>2990</v>
      </c>
      <c r="W424" s="21">
        <v>30000</v>
      </c>
      <c r="X424" s="22" t="s">
        <v>2991</v>
      </c>
      <c r="Y424" s="30"/>
      <c r="Z424" s="30">
        <v>10</v>
      </c>
      <c r="AA424" s="13"/>
      <c r="AB424" s="13"/>
      <c r="AC424" s="13"/>
      <c r="AD424" s="13"/>
      <c r="AE424" s="13"/>
      <c r="AF424" s="13"/>
      <c r="AG424" s="22" t="s">
        <v>2992</v>
      </c>
      <c r="AH424" s="13" t="s">
        <v>2993</v>
      </c>
      <c r="AI424" s="13" t="s">
        <v>2994</v>
      </c>
      <c r="AJ424" s="46" t="s">
        <v>97</v>
      </c>
      <c r="AK424" s="13" t="s">
        <v>108</v>
      </c>
      <c r="AL424" s="13" t="s">
        <v>2456</v>
      </c>
      <c r="AM424" s="13" t="s">
        <v>57</v>
      </c>
      <c r="AN424" s="13"/>
      <c r="AO424" s="13" t="s">
        <v>2426</v>
      </c>
      <c r="AP424" s="13" t="s">
        <v>78</v>
      </c>
      <c r="AQ424" s="13" t="s">
        <v>78</v>
      </c>
      <c r="AR424" s="13" t="s">
        <v>78</v>
      </c>
      <c r="AS424" s="13"/>
      <c r="AT424" s="14">
        <f ca="1">IFERROR(VLOOKUP(B424,'[2]2017省级重点项目'!$B$3:$O$206,6,0),"")</f>
        <v>125000</v>
      </c>
      <c r="AU424" s="14">
        <f ca="1" t="shared" si="31"/>
        <v>0</v>
      </c>
      <c r="AV424" s="14">
        <f ca="1">IFERROR(VLOOKUP(B424,'[2]2017省级重点项目'!$B$3:$O$206,7,0),"")</f>
        <v>20000</v>
      </c>
      <c r="AW424" s="14">
        <f ca="1" t="shared" si="32"/>
        <v>10000</v>
      </c>
      <c r="AX424" s="14" t="str">
        <f ca="1">IFERROR(VLOOKUP(B424,'[2]2017省级重点项目'!$B$3:$O$206,12,0),"")</f>
        <v>福清市</v>
      </c>
      <c r="AY424" s="14" t="str">
        <f ca="1">IFERROR(VLOOKUP(B424,'[2]2017省级重点项目'!$B$3:$O$206,9,0),"")</f>
        <v>无</v>
      </c>
      <c r="AZ424" s="14">
        <f ca="1">IFERROR(VLOOKUP(B424,'[2]2017省级重点项目'!$B$3:$O$206,10,0),"")</f>
        <v>10</v>
      </c>
    </row>
    <row r="425" s="1" customFormat="1" ht="84" customHeight="1" spans="1:52">
      <c r="A425" s="11">
        <f>IF(AJ425="","",COUNTA($AJ$7:AJ425))</f>
        <v>411</v>
      </c>
      <c r="B425" s="12" t="s">
        <v>2995</v>
      </c>
      <c r="C425" s="13" t="s">
        <v>60</v>
      </c>
      <c r="D425" s="13" t="s">
        <v>60</v>
      </c>
      <c r="E425" s="13" t="s">
        <v>78</v>
      </c>
      <c r="F425" s="13" t="s">
        <v>78</v>
      </c>
      <c r="G425" s="13" t="s">
        <v>2958</v>
      </c>
      <c r="H425" s="13" t="s">
        <v>97</v>
      </c>
      <c r="I425" s="13" t="s">
        <v>851</v>
      </c>
      <c r="J425" s="12" t="s">
        <v>2996</v>
      </c>
      <c r="K425" s="13" t="s">
        <v>182</v>
      </c>
      <c r="L425" s="21">
        <v>90000</v>
      </c>
      <c r="M425" s="13"/>
      <c r="N425" s="13">
        <v>90000</v>
      </c>
      <c r="O425" s="13"/>
      <c r="P425" s="13"/>
      <c r="Q425" s="13"/>
      <c r="R425" s="13"/>
      <c r="S425" s="13" t="s">
        <v>937</v>
      </c>
      <c r="T425" s="13" t="s">
        <v>61</v>
      </c>
      <c r="U425" s="21">
        <v>60000</v>
      </c>
      <c r="V425" s="12" t="s">
        <v>2997</v>
      </c>
      <c r="W425" s="21">
        <v>26000</v>
      </c>
      <c r="X425" s="12" t="s">
        <v>2998</v>
      </c>
      <c r="Y425" s="30"/>
      <c r="Z425" s="30">
        <v>12</v>
      </c>
      <c r="AA425" s="13">
        <v>530</v>
      </c>
      <c r="AB425" s="13">
        <v>250</v>
      </c>
      <c r="AC425" s="13">
        <v>100</v>
      </c>
      <c r="AD425" s="13">
        <v>100</v>
      </c>
      <c r="AE425" s="13"/>
      <c r="AF425" s="13"/>
      <c r="AG425" s="22" t="s">
        <v>2999</v>
      </c>
      <c r="AH425" s="13" t="s">
        <v>3000</v>
      </c>
      <c r="AI425" s="13" t="s">
        <v>3001</v>
      </c>
      <c r="AJ425" s="46" t="s">
        <v>97</v>
      </c>
      <c r="AK425" s="13" t="s">
        <v>108</v>
      </c>
      <c r="AL425" s="13" t="s">
        <v>2456</v>
      </c>
      <c r="AM425" s="13" t="s">
        <v>57</v>
      </c>
      <c r="AN425" s="13"/>
      <c r="AO425" s="13" t="s">
        <v>2426</v>
      </c>
      <c r="AP425" s="13" t="s">
        <v>78</v>
      </c>
      <c r="AQ425" s="13"/>
      <c r="AR425" s="13"/>
      <c r="AS425" s="13"/>
      <c r="AT425" s="14" t="str">
        <f ca="1">IFERROR(VLOOKUP(B425,'[2]2017省级重点项目'!$B$3:$O$206,6,0),"")</f>
        <v/>
      </c>
      <c r="AU425" s="14" t="str">
        <f ca="1" t="shared" si="31"/>
        <v/>
      </c>
      <c r="AV425" s="14" t="str">
        <f ca="1">IFERROR(VLOOKUP(B425,'[2]2017省级重点项目'!$B$3:$O$206,7,0),"")</f>
        <v/>
      </c>
      <c r="AW425" s="14" t="str">
        <f ca="1" t="shared" si="32"/>
        <v/>
      </c>
      <c r="AX425" s="14" t="str">
        <f ca="1">IFERROR(VLOOKUP(B425,'[2]2017省级重点项目'!$B$3:$O$206,12,0),"")</f>
        <v/>
      </c>
      <c r="AY425" s="14" t="str">
        <f ca="1">IFERROR(VLOOKUP(B425,'[2]2017省级重点项目'!$B$3:$O$206,9,0),"")</f>
        <v/>
      </c>
      <c r="AZ425" s="14" t="str">
        <f ca="1">IFERROR(VLOOKUP(B425,'[2]2017省级重点项目'!$B$3:$O$206,10,0),"")</f>
        <v/>
      </c>
    </row>
    <row r="426" s="1" customFormat="1" ht="85" customHeight="1" spans="1:52">
      <c r="A426" s="11">
        <f>IF(AJ426="","",COUNTA($AJ$7:AJ426))</f>
        <v>412</v>
      </c>
      <c r="B426" s="12" t="s">
        <v>3002</v>
      </c>
      <c r="C426" s="12" t="s">
        <v>78</v>
      </c>
      <c r="D426" s="12" t="s">
        <v>78</v>
      </c>
      <c r="E426" s="12" t="s">
        <v>78</v>
      </c>
      <c r="F426" s="12" t="s">
        <v>61</v>
      </c>
      <c r="G426" s="13" t="s">
        <v>2958</v>
      </c>
      <c r="H426" s="12" t="s">
        <v>130</v>
      </c>
      <c r="I426" s="12" t="s">
        <v>3003</v>
      </c>
      <c r="J426" s="12" t="s">
        <v>3004</v>
      </c>
      <c r="K426" s="13" t="s">
        <v>322</v>
      </c>
      <c r="L426" s="21">
        <v>930000</v>
      </c>
      <c r="M426" s="13">
        <v>0</v>
      </c>
      <c r="N426" s="13">
        <v>830000</v>
      </c>
      <c r="O426" s="13">
        <v>100000</v>
      </c>
      <c r="P426" s="13">
        <v>0</v>
      </c>
      <c r="Q426" s="13">
        <v>0</v>
      </c>
      <c r="R426" s="13">
        <v>0</v>
      </c>
      <c r="S426" s="13" t="s">
        <v>66</v>
      </c>
      <c r="T426" s="13" t="s">
        <v>123</v>
      </c>
      <c r="U426" s="21">
        <v>90000</v>
      </c>
      <c r="V426" s="12" t="s">
        <v>3005</v>
      </c>
      <c r="W426" s="21">
        <v>150000</v>
      </c>
      <c r="X426" s="12" t="s">
        <v>3006</v>
      </c>
      <c r="Y426" s="30"/>
      <c r="Z426" s="30"/>
      <c r="AA426" s="12">
        <v>1117.36</v>
      </c>
      <c r="AB426" s="12">
        <v>0</v>
      </c>
      <c r="AC426" s="12">
        <v>456.81</v>
      </c>
      <c r="AD426" s="12">
        <v>0</v>
      </c>
      <c r="AE426" s="12">
        <v>0</v>
      </c>
      <c r="AF426" s="12">
        <v>0</v>
      </c>
      <c r="AG426" s="22" t="s">
        <v>3007</v>
      </c>
      <c r="AH426" s="12" t="s">
        <v>3008</v>
      </c>
      <c r="AI426" s="12" t="s">
        <v>3009</v>
      </c>
      <c r="AJ426" s="46" t="s">
        <v>130</v>
      </c>
      <c r="AK426" s="13" t="s">
        <v>139</v>
      </c>
      <c r="AL426" s="24" t="s">
        <v>158</v>
      </c>
      <c r="AM426" s="13" t="s">
        <v>57</v>
      </c>
      <c r="AN426" s="13"/>
      <c r="AO426" s="12" t="s">
        <v>2426</v>
      </c>
      <c r="AP426" s="12" t="s">
        <v>78</v>
      </c>
      <c r="AQ426" s="12" t="s">
        <v>78</v>
      </c>
      <c r="AR426" s="12"/>
      <c r="AS426" s="12"/>
      <c r="AT426" s="14">
        <f ca="1">IFERROR(VLOOKUP(B426,'[2]2017省级重点项目'!$B$3:$O$206,6,0),"")</f>
        <v>500000</v>
      </c>
      <c r="AU426" s="14">
        <f ca="1" t="shared" si="31"/>
        <v>430000</v>
      </c>
      <c r="AV426" s="14">
        <f ca="1">IFERROR(VLOOKUP(B426,'[2]2017省级重点项目'!$B$3:$O$206,7,0),"")</f>
        <v>100000</v>
      </c>
      <c r="AW426" s="14">
        <f ca="1" t="shared" si="32"/>
        <v>50000</v>
      </c>
      <c r="AX426" s="14" t="str">
        <f ca="1">IFERROR(VLOOKUP(B426,'[2]2017省级重点项目'!$B$3:$O$206,12,0),"")</f>
        <v>闽侯县</v>
      </c>
      <c r="AY426" s="14" t="str">
        <f ca="1">IFERROR(VLOOKUP(B426,'[2]2017省级重点项目'!$B$3:$O$206,9,0),"")</f>
        <v>无</v>
      </c>
      <c r="AZ426" s="14" t="str">
        <f ca="1">IFERROR(VLOOKUP(B426,'[2]2017省级重点项目'!$B$3:$O$206,10,0),"")</f>
        <v>无</v>
      </c>
    </row>
    <row r="427" s="1" customFormat="1" ht="106" customHeight="1" spans="1:52">
      <c r="A427" s="11">
        <f>IF(AJ427="","",COUNTA($AJ$7:AJ427))</f>
        <v>413</v>
      </c>
      <c r="B427" s="12" t="s">
        <v>3010</v>
      </c>
      <c r="C427" s="12" t="s">
        <v>78</v>
      </c>
      <c r="D427" s="12" t="s">
        <v>78</v>
      </c>
      <c r="E427" s="12" t="s">
        <v>78</v>
      </c>
      <c r="F427" s="12" t="s">
        <v>61</v>
      </c>
      <c r="G427" s="13" t="s">
        <v>2958</v>
      </c>
      <c r="H427" s="12" t="s">
        <v>130</v>
      </c>
      <c r="I427" s="12" t="s">
        <v>885</v>
      </c>
      <c r="J427" s="12" t="s">
        <v>3011</v>
      </c>
      <c r="K427" s="13" t="s">
        <v>1474</v>
      </c>
      <c r="L427" s="21">
        <v>380000</v>
      </c>
      <c r="M427" s="13">
        <v>0</v>
      </c>
      <c r="N427" s="13">
        <v>280000</v>
      </c>
      <c r="O427" s="13">
        <v>100000</v>
      </c>
      <c r="P427" s="13">
        <v>0</v>
      </c>
      <c r="Q427" s="13">
        <v>0</v>
      </c>
      <c r="R427" s="13">
        <v>0</v>
      </c>
      <c r="S427" s="13" t="s">
        <v>66</v>
      </c>
      <c r="T427" s="13" t="s">
        <v>123</v>
      </c>
      <c r="U427" s="21">
        <v>109000</v>
      </c>
      <c r="V427" s="12" t="s">
        <v>3012</v>
      </c>
      <c r="W427" s="21">
        <v>50000</v>
      </c>
      <c r="X427" s="12" t="s">
        <v>3013</v>
      </c>
      <c r="Y427" s="30"/>
      <c r="Z427" s="30"/>
      <c r="AA427" s="12">
        <v>813</v>
      </c>
      <c r="AB427" s="12">
        <v>0</v>
      </c>
      <c r="AC427" s="12">
        <v>0</v>
      </c>
      <c r="AD427" s="12">
        <v>0</v>
      </c>
      <c r="AE427" s="12">
        <v>0</v>
      </c>
      <c r="AF427" s="12">
        <v>0</v>
      </c>
      <c r="AG427" s="22" t="s">
        <v>3014</v>
      </c>
      <c r="AH427" s="12" t="s">
        <v>3015</v>
      </c>
      <c r="AI427" s="12" t="s">
        <v>3016</v>
      </c>
      <c r="AJ427" s="46" t="s">
        <v>130</v>
      </c>
      <c r="AK427" s="13" t="s">
        <v>139</v>
      </c>
      <c r="AL427" s="24" t="s">
        <v>158</v>
      </c>
      <c r="AM427" s="13" t="s">
        <v>57</v>
      </c>
      <c r="AN427" s="13"/>
      <c r="AO427" s="12" t="s">
        <v>2426</v>
      </c>
      <c r="AP427" s="12" t="s">
        <v>78</v>
      </c>
      <c r="AQ427" s="12"/>
      <c r="AR427" s="12"/>
      <c r="AS427" s="12"/>
      <c r="AT427" s="14" t="str">
        <f ca="1">IFERROR(VLOOKUP(B427,'[2]2017省级重点项目'!$B$3:$O$206,6,0),"")</f>
        <v/>
      </c>
      <c r="AU427" s="14" t="str">
        <f ca="1" t="shared" si="31"/>
        <v/>
      </c>
      <c r="AV427" s="14" t="str">
        <f ca="1">IFERROR(VLOOKUP(B427,'[2]2017省级重点项目'!$B$3:$O$206,7,0),"")</f>
        <v/>
      </c>
      <c r="AW427" s="14" t="str">
        <f ca="1" t="shared" si="32"/>
        <v/>
      </c>
      <c r="AX427" s="14" t="str">
        <f ca="1">IFERROR(VLOOKUP(B427,'[2]2017省级重点项目'!$B$3:$O$206,12,0),"")</f>
        <v/>
      </c>
      <c r="AY427" s="14" t="str">
        <f ca="1">IFERROR(VLOOKUP(B427,'[2]2017省级重点项目'!$B$3:$O$206,9,0),"")</f>
        <v/>
      </c>
      <c r="AZ427" s="14" t="str">
        <f ca="1">IFERROR(VLOOKUP(B427,'[2]2017省级重点项目'!$B$3:$O$206,10,0),"")</f>
        <v/>
      </c>
    </row>
    <row r="428" s="1" customFormat="1" ht="81" customHeight="1" spans="1:52">
      <c r="A428" s="11">
        <f>IF(AJ428="","",COUNTA($AJ$7:AJ428))</f>
        <v>414</v>
      </c>
      <c r="B428" s="12" t="s">
        <v>3017</v>
      </c>
      <c r="C428" s="12" t="s">
        <v>60</v>
      </c>
      <c r="D428" s="12" t="s">
        <v>57</v>
      </c>
      <c r="E428" s="12" t="s">
        <v>78</v>
      </c>
      <c r="F428" s="12" t="s">
        <v>61</v>
      </c>
      <c r="G428" s="11" t="s">
        <v>2958</v>
      </c>
      <c r="H428" s="12" t="s">
        <v>168</v>
      </c>
      <c r="I428" s="12" t="s">
        <v>2333</v>
      </c>
      <c r="J428" s="12" t="s">
        <v>3018</v>
      </c>
      <c r="K428" s="13" t="s">
        <v>182</v>
      </c>
      <c r="L428" s="21">
        <v>240000</v>
      </c>
      <c r="M428" s="13"/>
      <c r="N428" s="13">
        <v>23000</v>
      </c>
      <c r="O428" s="13"/>
      <c r="P428" s="13"/>
      <c r="Q428" s="13"/>
      <c r="R428" s="13"/>
      <c r="S428" s="13" t="s">
        <v>66</v>
      </c>
      <c r="T428" s="13" t="s">
        <v>35</v>
      </c>
      <c r="U428" s="21">
        <v>200000</v>
      </c>
      <c r="V428" s="12" t="s">
        <v>3019</v>
      </c>
      <c r="W428" s="21">
        <v>40000</v>
      </c>
      <c r="X428" s="12" t="s">
        <v>3020</v>
      </c>
      <c r="Y428" s="30"/>
      <c r="Z428" s="30">
        <v>12</v>
      </c>
      <c r="AA428" s="12"/>
      <c r="AB428" s="12"/>
      <c r="AC428" s="12"/>
      <c r="AD428" s="12"/>
      <c r="AE428" s="12"/>
      <c r="AF428" s="12"/>
      <c r="AG428" s="22" t="s">
        <v>3021</v>
      </c>
      <c r="AH428" s="12"/>
      <c r="AI428" s="12" t="s">
        <v>3022</v>
      </c>
      <c r="AJ428" s="49" t="s">
        <v>168</v>
      </c>
      <c r="AK428" s="24" t="s">
        <v>177</v>
      </c>
      <c r="AL428" s="24" t="s">
        <v>195</v>
      </c>
      <c r="AM428" s="24" t="s">
        <v>57</v>
      </c>
      <c r="AN428" s="24"/>
      <c r="AO428" s="12" t="s">
        <v>2426</v>
      </c>
      <c r="AP428" s="14" t="s">
        <v>78</v>
      </c>
      <c r="AQ428" s="14" t="s">
        <v>78</v>
      </c>
      <c r="AR428" s="14"/>
      <c r="AS428" s="14"/>
      <c r="AT428" s="14">
        <f ca="1">IFERROR(VLOOKUP(B428,'[2]2017省级重点项目'!$B$3:$O$206,6,0),"")</f>
        <v>200000</v>
      </c>
      <c r="AU428" s="14">
        <f ca="1" t="shared" si="31"/>
        <v>40000</v>
      </c>
      <c r="AV428" s="14">
        <f ca="1">IFERROR(VLOOKUP(B428,'[2]2017省级重点项目'!$B$3:$O$206,7,0),"")</f>
        <v>70000</v>
      </c>
      <c r="AW428" s="14">
        <f ca="1" t="shared" si="32"/>
        <v>-30000</v>
      </c>
      <c r="AX428" s="14" t="str">
        <f ca="1">IFERROR(VLOOKUP(B428,'[2]2017省级重点项目'!$B$3:$O$206,12,0),"")</f>
        <v>连江县</v>
      </c>
      <c r="AY428" s="14" t="str">
        <f ca="1">IFERROR(VLOOKUP(B428,'[2]2017省级重点项目'!$B$3:$O$206,9,0),"")</f>
        <v>无</v>
      </c>
      <c r="AZ428" s="14">
        <f ca="1">IFERROR(VLOOKUP(B428,'[2]2017省级重点项目'!$B$3:$O$206,10,0),"")</f>
        <v>12</v>
      </c>
    </row>
    <row r="429" s="1" customFormat="1" ht="72" customHeight="1" spans="1:52">
      <c r="A429" s="11">
        <f>IF(AJ429="","",COUNTA($AJ$7:AJ429))</f>
        <v>415</v>
      </c>
      <c r="B429" s="16" t="s">
        <v>3023</v>
      </c>
      <c r="C429" s="15" t="s">
        <v>60</v>
      </c>
      <c r="D429" s="15" t="s">
        <v>57</v>
      </c>
      <c r="E429" s="16" t="s">
        <v>78</v>
      </c>
      <c r="F429" s="16" t="s">
        <v>78</v>
      </c>
      <c r="G429" s="11" t="s">
        <v>2958</v>
      </c>
      <c r="H429" s="15" t="s">
        <v>168</v>
      </c>
      <c r="I429" s="16" t="s">
        <v>180</v>
      </c>
      <c r="J429" s="16" t="s">
        <v>3024</v>
      </c>
      <c r="K429" s="24" t="s">
        <v>133</v>
      </c>
      <c r="L429" s="21">
        <v>60000</v>
      </c>
      <c r="M429" s="17"/>
      <c r="N429" s="17"/>
      <c r="O429" s="17"/>
      <c r="P429" s="17"/>
      <c r="Q429" s="17"/>
      <c r="R429" s="17"/>
      <c r="S429" s="13"/>
      <c r="T429" s="17"/>
      <c r="U429" s="20">
        <v>52000</v>
      </c>
      <c r="V429" s="16" t="s">
        <v>3025</v>
      </c>
      <c r="W429" s="20">
        <v>5000</v>
      </c>
      <c r="X429" s="16" t="s">
        <v>3026</v>
      </c>
      <c r="Y429" s="29"/>
      <c r="Z429" s="29"/>
      <c r="AA429" s="16"/>
      <c r="AB429" s="16"/>
      <c r="AC429" s="16"/>
      <c r="AD429" s="16"/>
      <c r="AE429" s="16"/>
      <c r="AF429" s="16"/>
      <c r="AG429" s="51" t="s">
        <v>3027</v>
      </c>
      <c r="AH429" s="16"/>
      <c r="AI429" s="16"/>
      <c r="AJ429" s="49" t="s">
        <v>168</v>
      </c>
      <c r="AK429" s="24" t="s">
        <v>177</v>
      </c>
      <c r="AL429" s="24" t="s">
        <v>195</v>
      </c>
      <c r="AM429" s="24" t="s">
        <v>57</v>
      </c>
      <c r="AN429" s="24"/>
      <c r="AO429" s="12" t="s">
        <v>2426</v>
      </c>
      <c r="AP429" s="14"/>
      <c r="AQ429" s="14"/>
      <c r="AR429" s="14"/>
      <c r="AS429" s="14"/>
      <c r="AT429" s="14" t="str">
        <f ca="1">IFERROR(VLOOKUP(B429,'[2]2017省级重点项目'!$B$3:$O$206,6,0),"")</f>
        <v/>
      </c>
      <c r="AU429" s="14" t="str">
        <f ca="1" t="shared" si="31"/>
        <v/>
      </c>
      <c r="AV429" s="14" t="str">
        <f ca="1">IFERROR(VLOOKUP(B429,'[2]2017省级重点项目'!$B$3:$O$206,7,0),"")</f>
        <v/>
      </c>
      <c r="AW429" s="14" t="str">
        <f ca="1" t="shared" si="32"/>
        <v/>
      </c>
      <c r="AX429" s="14" t="str">
        <f ca="1">IFERROR(VLOOKUP(B429,'[2]2017省级重点项目'!$B$3:$O$206,12,0),"")</f>
        <v/>
      </c>
      <c r="AY429" s="14" t="str">
        <f ca="1">IFERROR(VLOOKUP(B429,'[2]2017省级重点项目'!$B$3:$O$206,9,0),"")</f>
        <v/>
      </c>
      <c r="AZ429" s="14" t="str">
        <f ca="1">IFERROR(VLOOKUP(B429,'[2]2017省级重点项目'!$B$3:$O$206,10,0),"")</f>
        <v/>
      </c>
    </row>
    <row r="430" s="1" customFormat="1" ht="117" customHeight="1" spans="1:53">
      <c r="A430" s="11">
        <f>IF(AJ430="","",COUNTA($AJ$7:AJ430))</f>
        <v>416</v>
      </c>
      <c r="B430" s="15" t="s">
        <v>3028</v>
      </c>
      <c r="C430" s="17" t="s">
        <v>60</v>
      </c>
      <c r="D430" s="17" t="s">
        <v>78</v>
      </c>
      <c r="E430" s="17"/>
      <c r="F430" s="17" t="s">
        <v>61</v>
      </c>
      <c r="G430" s="17" t="s">
        <v>2958</v>
      </c>
      <c r="H430" s="17" t="s">
        <v>264</v>
      </c>
      <c r="I430" s="17" t="s">
        <v>3029</v>
      </c>
      <c r="J430" s="15" t="s">
        <v>3030</v>
      </c>
      <c r="K430" s="17" t="s">
        <v>82</v>
      </c>
      <c r="L430" s="21">
        <v>40000</v>
      </c>
      <c r="M430" s="17"/>
      <c r="N430" s="17">
        <v>40000</v>
      </c>
      <c r="O430" s="17"/>
      <c r="P430" s="17"/>
      <c r="Q430" s="17"/>
      <c r="R430" s="17"/>
      <c r="S430" s="17" t="s">
        <v>937</v>
      </c>
      <c r="T430" s="17" t="s">
        <v>35</v>
      </c>
      <c r="U430" s="21">
        <v>14603</v>
      </c>
      <c r="V430" s="15" t="s">
        <v>3031</v>
      </c>
      <c r="W430" s="21">
        <v>13000</v>
      </c>
      <c r="X430" s="15" t="s">
        <v>3032</v>
      </c>
      <c r="Y430" s="30"/>
      <c r="Z430" s="30"/>
      <c r="AA430" s="17">
        <v>28.8</v>
      </c>
      <c r="AB430" s="17">
        <v>28.8</v>
      </c>
      <c r="AC430" s="17" t="s">
        <v>269</v>
      </c>
      <c r="AD430" s="17" t="s">
        <v>269</v>
      </c>
      <c r="AE430" s="17" t="s">
        <v>269</v>
      </c>
      <c r="AF430" s="17" t="s">
        <v>269</v>
      </c>
      <c r="AG430" s="52" t="s">
        <v>3029</v>
      </c>
      <c r="AH430" s="17"/>
      <c r="AI430" s="17"/>
      <c r="AJ430" s="52" t="s">
        <v>264</v>
      </c>
      <c r="AK430" s="17" t="s">
        <v>272</v>
      </c>
      <c r="AL430" s="88" t="s">
        <v>2379</v>
      </c>
      <c r="AM430" s="17" t="s">
        <v>57</v>
      </c>
      <c r="AN430" s="17"/>
      <c r="AO430" s="54" t="s">
        <v>2426</v>
      </c>
      <c r="AP430" s="54"/>
      <c r="AQ430" s="54"/>
      <c r="AR430" s="54"/>
      <c r="AS430" s="54"/>
      <c r="AT430" s="12" t="s">
        <v>689</v>
      </c>
      <c r="AU430" s="12" t="s">
        <v>689</v>
      </c>
      <c r="AV430" s="12" t="s">
        <v>689</v>
      </c>
      <c r="AW430" s="12" t="s">
        <v>689</v>
      </c>
      <c r="AX430" s="12" t="s">
        <v>689</v>
      </c>
      <c r="AY430" s="12" t="s">
        <v>689</v>
      </c>
      <c r="AZ430" s="12" t="s">
        <v>689</v>
      </c>
      <c r="BA430" s="55"/>
    </row>
    <row r="431" s="1" customFormat="1" ht="192" spans="1:53">
      <c r="A431" s="11">
        <f>IF(AJ431="","",COUNTA($AJ$7:AJ431))</f>
        <v>417</v>
      </c>
      <c r="B431" s="15" t="s">
        <v>3033</v>
      </c>
      <c r="C431" s="17" t="s">
        <v>60</v>
      </c>
      <c r="D431" s="17" t="s">
        <v>78</v>
      </c>
      <c r="E431" s="17"/>
      <c r="F431" s="17" t="s">
        <v>61</v>
      </c>
      <c r="G431" s="17" t="s">
        <v>2958</v>
      </c>
      <c r="H431" s="17" t="s">
        <v>264</v>
      </c>
      <c r="I431" s="17" t="s">
        <v>3034</v>
      </c>
      <c r="J431" s="15" t="s">
        <v>3035</v>
      </c>
      <c r="K431" s="17" t="s">
        <v>220</v>
      </c>
      <c r="L431" s="21">
        <v>65000</v>
      </c>
      <c r="M431" s="17"/>
      <c r="N431" s="17"/>
      <c r="O431" s="17"/>
      <c r="P431" s="17"/>
      <c r="Q431" s="17"/>
      <c r="R431" s="17"/>
      <c r="S431" s="17" t="s">
        <v>937</v>
      </c>
      <c r="T431" s="17" t="s">
        <v>35</v>
      </c>
      <c r="U431" s="21">
        <v>10042</v>
      </c>
      <c r="V431" s="15" t="s">
        <v>3036</v>
      </c>
      <c r="W431" s="21">
        <v>5000</v>
      </c>
      <c r="X431" s="15" t="s">
        <v>3037</v>
      </c>
      <c r="Y431" s="30"/>
      <c r="Z431" s="30"/>
      <c r="AA431" s="17">
        <v>68</v>
      </c>
      <c r="AB431" s="17">
        <v>68</v>
      </c>
      <c r="AC431" s="17"/>
      <c r="AD431" s="17"/>
      <c r="AE431" s="17" t="s">
        <v>269</v>
      </c>
      <c r="AF431" s="17" t="s">
        <v>269</v>
      </c>
      <c r="AG431" s="48" t="s">
        <v>3038</v>
      </c>
      <c r="AH431" s="17"/>
      <c r="AI431" s="17" t="s">
        <v>3039</v>
      </c>
      <c r="AJ431" s="52" t="s">
        <v>264</v>
      </c>
      <c r="AK431" s="17" t="s">
        <v>272</v>
      </c>
      <c r="AL431" s="88" t="s">
        <v>273</v>
      </c>
      <c r="AM431" s="17" t="s">
        <v>57</v>
      </c>
      <c r="AN431" s="17"/>
      <c r="AO431" s="54" t="s">
        <v>2426</v>
      </c>
      <c r="AP431" s="54"/>
      <c r="AQ431" s="54" t="s">
        <v>78</v>
      </c>
      <c r="AR431" s="54"/>
      <c r="AS431" s="54"/>
      <c r="AT431" s="12">
        <v>65000</v>
      </c>
      <c r="AU431" s="12">
        <v>0</v>
      </c>
      <c r="AV431" s="12">
        <v>5000</v>
      </c>
      <c r="AW431" s="12">
        <v>0</v>
      </c>
      <c r="AX431" s="12" t="s">
        <v>264</v>
      </c>
      <c r="AY431" s="12" t="s">
        <v>269</v>
      </c>
      <c r="AZ431" s="12" t="s">
        <v>269</v>
      </c>
      <c r="BA431" s="55"/>
    </row>
    <row r="432" s="1" customFormat="1" ht="29" customHeight="1" spans="1:53">
      <c r="A432" s="11"/>
      <c r="B432" s="11" t="s">
        <v>3040</v>
      </c>
      <c r="C432" s="11"/>
      <c r="D432" s="11"/>
      <c r="E432" s="11"/>
      <c r="F432" s="11"/>
      <c r="G432" s="11"/>
      <c r="H432" s="11"/>
      <c r="I432" s="11"/>
      <c r="J432" s="11">
        <f ca="1">COUNTIFS(AM:AM,"在建",G:G,B432)</f>
        <v>3</v>
      </c>
      <c r="K432" s="11" t="s">
        <v>56</v>
      </c>
      <c r="L432" s="20">
        <f ca="1">SUMIFS(L:L,AM:AM,"在建",G:G,B432)</f>
        <v>450000</v>
      </c>
      <c r="M432" s="11"/>
      <c r="N432" s="11"/>
      <c r="O432" s="11"/>
      <c r="P432" s="11"/>
      <c r="Q432" s="11"/>
      <c r="R432" s="11"/>
      <c r="S432" s="11"/>
      <c r="T432" s="11"/>
      <c r="U432" s="20">
        <f ca="1">SUMIFS(U:U,AM:AM,"在建",G:G,B432)</f>
        <v>232000</v>
      </c>
      <c r="V432" s="11"/>
      <c r="W432" s="20">
        <f ca="1">SUMIFS(W:W,AM:AM,"在建",G:G,B432)</f>
        <v>123000</v>
      </c>
      <c r="X432" s="11"/>
      <c r="Y432" s="29"/>
      <c r="Z432" s="29"/>
      <c r="AA432" s="11"/>
      <c r="AB432" s="11"/>
      <c r="AC432" s="11"/>
      <c r="AD432" s="11"/>
      <c r="AE432" s="11"/>
      <c r="AF432" s="11"/>
      <c r="AG432" s="43"/>
      <c r="AH432" s="44"/>
      <c r="AI432" s="44"/>
      <c r="AJ432" s="45"/>
      <c r="AK432" s="44"/>
      <c r="AL432" s="44"/>
      <c r="AM432" s="11"/>
      <c r="AN432" s="11"/>
      <c r="AO432" s="13"/>
      <c r="AP432" s="11"/>
      <c r="AQ432" s="11"/>
      <c r="AR432" s="14"/>
      <c r="AS432" s="11"/>
      <c r="AT432" s="11"/>
      <c r="AU432" s="11"/>
      <c r="AV432" s="11"/>
      <c r="AW432" s="11"/>
      <c r="AX432" s="11"/>
      <c r="AY432" s="11"/>
      <c r="AZ432" s="11"/>
      <c r="BA432" s="79"/>
    </row>
    <row r="433" s="1" customFormat="1" ht="72" customHeight="1" spans="1:52">
      <c r="A433" s="11">
        <f>IF(AJ433="","",COUNTA($AJ$7:AJ433))</f>
        <v>418</v>
      </c>
      <c r="B433" s="14" t="s">
        <v>3041</v>
      </c>
      <c r="C433" s="14" t="s">
        <v>60</v>
      </c>
      <c r="D433" s="14" t="s">
        <v>57</v>
      </c>
      <c r="E433" s="14" t="s">
        <v>78</v>
      </c>
      <c r="F433" s="14" t="s">
        <v>78</v>
      </c>
      <c r="G433" s="11" t="s">
        <v>3040</v>
      </c>
      <c r="H433" s="14" t="s">
        <v>119</v>
      </c>
      <c r="I433" s="14" t="s">
        <v>3042</v>
      </c>
      <c r="J433" s="14" t="s">
        <v>3043</v>
      </c>
      <c r="K433" s="11" t="s">
        <v>82</v>
      </c>
      <c r="L433" s="20">
        <v>90000</v>
      </c>
      <c r="M433" s="11">
        <v>0</v>
      </c>
      <c r="N433" s="11">
        <v>60000</v>
      </c>
      <c r="O433" s="11">
        <v>30000</v>
      </c>
      <c r="P433" s="11">
        <v>0</v>
      </c>
      <c r="Q433" s="11">
        <v>0</v>
      </c>
      <c r="R433" s="11">
        <v>0</v>
      </c>
      <c r="S433" s="11" t="s">
        <v>66</v>
      </c>
      <c r="T433" s="11" t="s">
        <v>123</v>
      </c>
      <c r="U433" s="20">
        <v>10000</v>
      </c>
      <c r="V433" s="14" t="s">
        <v>3044</v>
      </c>
      <c r="W433" s="20">
        <v>48000</v>
      </c>
      <c r="X433" s="14" t="s">
        <v>3045</v>
      </c>
      <c r="Y433" s="29"/>
      <c r="Z433" s="29"/>
      <c r="AA433" s="14">
        <v>1650</v>
      </c>
      <c r="AB433" s="14">
        <v>1065</v>
      </c>
      <c r="AC433" s="14">
        <v>500</v>
      </c>
      <c r="AD433" s="14">
        <v>200</v>
      </c>
      <c r="AE433" s="14"/>
      <c r="AF433" s="14"/>
      <c r="AG433" s="47" t="s">
        <v>3046</v>
      </c>
      <c r="AH433" s="14" t="s">
        <v>3047</v>
      </c>
      <c r="AI433" s="14" t="s">
        <v>3048</v>
      </c>
      <c r="AJ433" s="45" t="s">
        <v>119</v>
      </c>
      <c r="AK433" s="11" t="s">
        <v>128</v>
      </c>
      <c r="AL433" s="24" t="s">
        <v>358</v>
      </c>
      <c r="AM433" s="11" t="s">
        <v>57</v>
      </c>
      <c r="AN433" s="2"/>
      <c r="AO433" s="7" t="s">
        <v>2426</v>
      </c>
      <c r="AP433" s="1"/>
      <c r="AQ433" s="1" t="s">
        <v>78</v>
      </c>
      <c r="AR433" s="1" t="s">
        <v>78</v>
      </c>
      <c r="AS433" s="1"/>
      <c r="AT433" s="14">
        <f ca="1">IFERROR(VLOOKUP(B433,'[2]2017省级重点项目'!$B$3:$O$206,6,0),"")</f>
        <v>90000</v>
      </c>
      <c r="AU433" s="14">
        <f ca="1" t="shared" ref="AU433:AU435" si="33">IFERROR(L433-AT433,"")</f>
        <v>0</v>
      </c>
      <c r="AV433" s="14">
        <f ca="1">IFERROR(VLOOKUP(B433,'[2]2017省级重点项目'!$B$3:$O$206,7,0),"")</f>
        <v>5000</v>
      </c>
      <c r="AW433" s="14">
        <f ca="1" t="shared" ref="AW433:AW435" si="34">IFERROR(W433-AV433,"")</f>
        <v>43000</v>
      </c>
      <c r="AX433" s="14" t="str">
        <f ca="1">IFERROR(VLOOKUP(B433,'[2]2017省级重点项目'!$B$3:$O$206,12,0),"")</f>
        <v>长乐市</v>
      </c>
      <c r="AY433" s="14" t="str">
        <f ca="1">IFERROR(VLOOKUP(B433,'[2]2017省级重点项目'!$B$3:$O$206,9,0),"")</f>
        <v>无</v>
      </c>
      <c r="AZ433" s="14" t="str">
        <f ca="1">IFERROR(VLOOKUP(B433,'[2]2017省级重点项目'!$B$3:$O$206,10,0),"")</f>
        <v>无</v>
      </c>
    </row>
    <row r="434" s="1" customFormat="1" ht="150" customHeight="1" spans="1:52">
      <c r="A434" s="11">
        <f>IF(AJ434="","",COUNTA($AJ$7:AJ434))</f>
        <v>419</v>
      </c>
      <c r="B434" s="12" t="s">
        <v>3049</v>
      </c>
      <c r="C434" s="12" t="s">
        <v>78</v>
      </c>
      <c r="D434" s="12" t="s">
        <v>78</v>
      </c>
      <c r="E434" s="12" t="s">
        <v>78</v>
      </c>
      <c r="F434" s="12" t="s">
        <v>61</v>
      </c>
      <c r="G434" s="13" t="s">
        <v>3040</v>
      </c>
      <c r="H434" s="12" t="s">
        <v>130</v>
      </c>
      <c r="I434" s="12" t="s">
        <v>2227</v>
      </c>
      <c r="J434" s="12" t="s">
        <v>3050</v>
      </c>
      <c r="K434" s="13" t="s">
        <v>133</v>
      </c>
      <c r="L434" s="21">
        <v>280000</v>
      </c>
      <c r="M434" s="13">
        <v>0</v>
      </c>
      <c r="N434" s="13">
        <v>280000</v>
      </c>
      <c r="O434" s="13">
        <v>0</v>
      </c>
      <c r="P434" s="13">
        <v>0</v>
      </c>
      <c r="Q434" s="13">
        <v>0</v>
      </c>
      <c r="R434" s="13">
        <v>0</v>
      </c>
      <c r="S434" s="13" t="s">
        <v>83</v>
      </c>
      <c r="T434" s="13" t="s">
        <v>123</v>
      </c>
      <c r="U434" s="21">
        <v>195000</v>
      </c>
      <c r="V434" s="12" t="s">
        <v>3051</v>
      </c>
      <c r="W434" s="21">
        <v>50000</v>
      </c>
      <c r="X434" s="12" t="s">
        <v>3052</v>
      </c>
      <c r="Y434" s="30"/>
      <c r="Z434" s="30"/>
      <c r="AA434" s="12">
        <v>180</v>
      </c>
      <c r="AB434" s="12">
        <v>0</v>
      </c>
      <c r="AC434" s="12">
        <v>0</v>
      </c>
      <c r="AD434" s="12">
        <v>0</v>
      </c>
      <c r="AE434" s="12">
        <v>0</v>
      </c>
      <c r="AF434" s="12">
        <v>0</v>
      </c>
      <c r="AG434" s="22" t="s">
        <v>3053</v>
      </c>
      <c r="AH434" s="12" t="s">
        <v>3054</v>
      </c>
      <c r="AI434" s="12" t="s">
        <v>3054</v>
      </c>
      <c r="AJ434" s="46" t="s">
        <v>130</v>
      </c>
      <c r="AK434" s="13" t="s">
        <v>139</v>
      </c>
      <c r="AL434" s="24" t="s">
        <v>158</v>
      </c>
      <c r="AM434" s="13" t="s">
        <v>57</v>
      </c>
      <c r="AN434" s="13"/>
      <c r="AO434" s="12" t="s">
        <v>2426</v>
      </c>
      <c r="AP434" s="12" t="s">
        <v>78</v>
      </c>
      <c r="AQ434" s="12"/>
      <c r="AR434" s="12"/>
      <c r="AS434" s="12"/>
      <c r="AT434" s="14" t="str">
        <f ca="1">IFERROR(VLOOKUP(B434,'[2]2017省级重点项目'!$B$3:$O$206,6,0),"")</f>
        <v/>
      </c>
      <c r="AU434" s="14" t="str">
        <f ca="1" t="shared" si="33"/>
        <v/>
      </c>
      <c r="AV434" s="14" t="str">
        <f ca="1">IFERROR(VLOOKUP(B434,'[2]2017省级重点项目'!$B$3:$O$206,7,0),"")</f>
        <v/>
      </c>
      <c r="AW434" s="14" t="str">
        <f ca="1" t="shared" si="34"/>
        <v/>
      </c>
      <c r="AX434" s="14" t="str">
        <f ca="1">IFERROR(VLOOKUP(B434,'[2]2017省级重点项目'!$B$3:$O$206,12,0),"")</f>
        <v/>
      </c>
      <c r="AY434" s="14" t="str">
        <f ca="1">IFERROR(VLOOKUP(B434,'[2]2017省级重点项目'!$B$3:$O$206,9,0),"")</f>
        <v/>
      </c>
      <c r="AZ434" s="14" t="str">
        <f ca="1">IFERROR(VLOOKUP(B434,'[2]2017省级重点项目'!$B$3:$O$206,10,0),"")</f>
        <v/>
      </c>
    </row>
    <row r="435" s="1" customFormat="1" ht="81" customHeight="1" spans="1:52">
      <c r="A435" s="11">
        <f>IF(AJ435="","",COUNTA($AJ$7:AJ435))</f>
        <v>420</v>
      </c>
      <c r="B435" s="15" t="s">
        <v>3055</v>
      </c>
      <c r="C435" s="16" t="s">
        <v>117</v>
      </c>
      <c r="D435" s="16" t="s">
        <v>118</v>
      </c>
      <c r="E435" s="16" t="s">
        <v>78</v>
      </c>
      <c r="F435" s="16" t="s">
        <v>78</v>
      </c>
      <c r="G435" s="11" t="s">
        <v>3040</v>
      </c>
      <c r="H435" s="16" t="s">
        <v>168</v>
      </c>
      <c r="I435" s="16" t="s">
        <v>3056</v>
      </c>
      <c r="J435" s="107" t="s">
        <v>3057</v>
      </c>
      <c r="K435" s="24" t="s">
        <v>65</v>
      </c>
      <c r="L435" s="20">
        <v>80000</v>
      </c>
      <c r="M435" s="24">
        <v>0</v>
      </c>
      <c r="N435" s="24">
        <v>80000</v>
      </c>
      <c r="O435" s="24">
        <v>0</v>
      </c>
      <c r="P435" s="24">
        <v>0</v>
      </c>
      <c r="Q435" s="24">
        <v>0</v>
      </c>
      <c r="R435" s="24">
        <v>0</v>
      </c>
      <c r="S435" s="24" t="s">
        <v>66</v>
      </c>
      <c r="T435" s="24" t="s">
        <v>35</v>
      </c>
      <c r="U435" s="20">
        <v>27000</v>
      </c>
      <c r="V435" s="112" t="s">
        <v>3058</v>
      </c>
      <c r="W435" s="20">
        <v>25000</v>
      </c>
      <c r="X435" s="16" t="s">
        <v>3059</v>
      </c>
      <c r="Y435" s="29"/>
      <c r="Z435" s="29"/>
      <c r="AA435" s="16">
        <v>66</v>
      </c>
      <c r="AB435" s="16">
        <v>66</v>
      </c>
      <c r="AC435" s="16" t="s">
        <v>104</v>
      </c>
      <c r="AD435" s="16">
        <v>0</v>
      </c>
      <c r="AE435" s="16">
        <v>0</v>
      </c>
      <c r="AF435" s="16">
        <v>0</v>
      </c>
      <c r="AG435" s="51" t="s">
        <v>3060</v>
      </c>
      <c r="AH435" s="16" t="s">
        <v>3061</v>
      </c>
      <c r="AI435" s="16" t="s">
        <v>3062</v>
      </c>
      <c r="AJ435" s="49" t="s">
        <v>168</v>
      </c>
      <c r="AK435" s="24" t="s">
        <v>177</v>
      </c>
      <c r="AL435" s="50" t="s">
        <v>178</v>
      </c>
      <c r="AM435" s="24" t="s">
        <v>57</v>
      </c>
      <c r="AN435" s="24"/>
      <c r="AO435" s="12" t="s">
        <v>1639</v>
      </c>
      <c r="AP435" s="14"/>
      <c r="AQ435" s="14"/>
      <c r="AR435" s="14"/>
      <c r="AS435" s="14"/>
      <c r="AT435" s="14" t="str">
        <f ca="1">IFERROR(VLOOKUP(B435,'[2]2017省级重点项目'!$B$3:$O$206,6,0),"")</f>
        <v/>
      </c>
      <c r="AU435" s="14" t="str">
        <f ca="1" t="shared" si="33"/>
        <v/>
      </c>
      <c r="AV435" s="14" t="str">
        <f ca="1">IFERROR(VLOOKUP(B435,'[2]2017省级重点项目'!$B$3:$O$206,7,0),"")</f>
        <v/>
      </c>
      <c r="AW435" s="14" t="str">
        <f ca="1" t="shared" si="34"/>
        <v/>
      </c>
      <c r="AX435" s="14" t="str">
        <f ca="1">IFERROR(VLOOKUP(B435,'[2]2017省级重点项目'!$B$3:$O$206,12,0),"")</f>
        <v/>
      </c>
      <c r="AY435" s="14" t="str">
        <f ca="1">IFERROR(VLOOKUP(B435,'[2]2017省级重点项目'!$B$3:$O$206,9,0),"")</f>
        <v/>
      </c>
      <c r="AZ435" s="14" t="str">
        <f ca="1">IFERROR(VLOOKUP(B435,'[2]2017省级重点项目'!$B$3:$O$206,10,0),"")</f>
        <v/>
      </c>
    </row>
    <row r="436" s="1" customFormat="1" ht="21" customHeight="1" spans="1:52">
      <c r="A436" s="11"/>
      <c r="B436" s="11" t="s">
        <v>118</v>
      </c>
      <c r="C436" s="11"/>
      <c r="D436" s="11"/>
      <c r="E436" s="11"/>
      <c r="F436" s="11"/>
      <c r="G436" s="11"/>
      <c r="H436" s="11"/>
      <c r="I436" s="11"/>
      <c r="J436" s="11">
        <f ca="1">COUNTIF(AM:AM,B436)</f>
        <v>246</v>
      </c>
      <c r="K436" s="11" t="s">
        <v>56</v>
      </c>
      <c r="L436" s="20">
        <f ca="1">SUMIF(AM:AM,B436,L:L)</f>
        <v>40489365.12</v>
      </c>
      <c r="M436" s="11"/>
      <c r="N436" s="11"/>
      <c r="O436" s="11"/>
      <c r="P436" s="11"/>
      <c r="Q436" s="11"/>
      <c r="R436" s="11"/>
      <c r="S436" s="11"/>
      <c r="T436" s="11"/>
      <c r="U436" s="20">
        <f ca="1">SUMIF(AM:AM,B436,U:U)</f>
        <v>1990218.37</v>
      </c>
      <c r="V436" s="11"/>
      <c r="W436" s="20">
        <f ca="1">SUMIF(AM:AM,B436,W:W)</f>
        <v>9439406</v>
      </c>
      <c r="X436" s="11"/>
      <c r="Y436" s="29"/>
      <c r="Z436" s="29"/>
      <c r="AA436" s="11"/>
      <c r="AB436" s="11"/>
      <c r="AC436" s="11"/>
      <c r="AD436" s="11"/>
      <c r="AE436" s="11"/>
      <c r="AF436" s="11"/>
      <c r="AG436" s="43"/>
      <c r="AH436" s="44"/>
      <c r="AI436" s="44"/>
      <c r="AJ436" s="45"/>
      <c r="AK436" s="44"/>
      <c r="AL436" s="44"/>
      <c r="AM436" s="11"/>
      <c r="AN436" s="11"/>
      <c r="AO436" s="13"/>
      <c r="AP436" s="11"/>
      <c r="AQ436" s="11"/>
      <c r="AR436" s="14"/>
      <c r="AS436" s="11"/>
      <c r="AT436" s="11"/>
      <c r="AU436" s="11"/>
      <c r="AV436" s="11"/>
      <c r="AW436" s="11"/>
      <c r="AX436" s="11"/>
      <c r="AY436" s="11"/>
      <c r="AZ436" s="11"/>
    </row>
    <row r="437" s="1" customFormat="1" ht="21" customHeight="1" spans="1:52">
      <c r="A437" s="11"/>
      <c r="B437" s="11" t="s">
        <v>58</v>
      </c>
      <c r="C437" s="11"/>
      <c r="D437" s="11"/>
      <c r="E437" s="11"/>
      <c r="F437" s="11"/>
      <c r="G437" s="11"/>
      <c r="H437" s="11"/>
      <c r="I437" s="11"/>
      <c r="J437" s="11">
        <f ca="1">COUNTIFS(AM:AM,"计划新开工",G:G,B437)</f>
        <v>15</v>
      </c>
      <c r="K437" s="11" t="s">
        <v>56</v>
      </c>
      <c r="L437" s="20">
        <f ca="1">SUMIFS(L:L,AM:AM,"计划新开工",G:G,B437)</f>
        <v>1445692</v>
      </c>
      <c r="M437" s="11"/>
      <c r="N437" s="11"/>
      <c r="O437" s="11"/>
      <c r="P437" s="11"/>
      <c r="Q437" s="11"/>
      <c r="R437" s="11"/>
      <c r="S437" s="11"/>
      <c r="T437" s="11"/>
      <c r="U437" s="20">
        <f ca="1">SUMIFS(U:U,AM:AM,"计划新开工",G:G,B437)</f>
        <v>8500</v>
      </c>
      <c r="V437" s="11"/>
      <c r="W437" s="20">
        <f ca="1">SUMIFS(W:W,AM:AM,"计划新开工",G:G,B437)</f>
        <v>304000</v>
      </c>
      <c r="X437" s="11"/>
      <c r="Y437" s="29"/>
      <c r="Z437" s="29"/>
      <c r="AA437" s="11"/>
      <c r="AB437" s="11"/>
      <c r="AC437" s="11"/>
      <c r="AD437" s="11"/>
      <c r="AE437" s="11"/>
      <c r="AF437" s="11"/>
      <c r="AG437" s="43"/>
      <c r="AH437" s="44"/>
      <c r="AI437" s="44"/>
      <c r="AJ437" s="45"/>
      <c r="AK437" s="44"/>
      <c r="AL437" s="44"/>
      <c r="AM437" s="11"/>
      <c r="AN437" s="11"/>
      <c r="AO437" s="13"/>
      <c r="AP437" s="11"/>
      <c r="AQ437" s="11"/>
      <c r="AR437" s="14"/>
      <c r="AS437" s="11"/>
      <c r="AT437" s="11"/>
      <c r="AU437" s="11"/>
      <c r="AV437" s="11"/>
      <c r="AW437" s="11"/>
      <c r="AX437" s="11"/>
      <c r="AY437" s="11"/>
      <c r="AZ437" s="11"/>
    </row>
    <row r="438" s="1" customFormat="1" ht="78.75" spans="1:52">
      <c r="A438" s="11">
        <f>IF(AJ438="","",COUNTA($AJ$7:AJ438))</f>
        <v>421</v>
      </c>
      <c r="B438" s="12" t="s">
        <v>3063</v>
      </c>
      <c r="C438" s="13"/>
      <c r="D438" s="13"/>
      <c r="E438" s="13" t="s">
        <v>61</v>
      </c>
      <c r="F438" s="13" t="s">
        <v>61</v>
      </c>
      <c r="G438" s="13" t="s">
        <v>58</v>
      </c>
      <c r="H438" s="13" t="s">
        <v>97</v>
      </c>
      <c r="I438" s="13" t="s">
        <v>2152</v>
      </c>
      <c r="J438" s="12" t="s">
        <v>3064</v>
      </c>
      <c r="K438" s="13">
        <v>2017</v>
      </c>
      <c r="L438" s="21">
        <v>30000</v>
      </c>
      <c r="M438" s="13"/>
      <c r="N438" s="13">
        <v>30000</v>
      </c>
      <c r="O438" s="13"/>
      <c r="P438" s="13"/>
      <c r="Q438" s="13"/>
      <c r="R438" s="13"/>
      <c r="S438" s="13" t="s">
        <v>66</v>
      </c>
      <c r="T438" s="13" t="s">
        <v>61</v>
      </c>
      <c r="U438" s="21">
        <v>1000</v>
      </c>
      <c r="V438" s="12" t="s">
        <v>3065</v>
      </c>
      <c r="W438" s="21">
        <v>20000</v>
      </c>
      <c r="X438" s="12" t="s">
        <v>3066</v>
      </c>
      <c r="Y438" s="30">
        <v>6</v>
      </c>
      <c r="Z438" s="30">
        <v>12</v>
      </c>
      <c r="AA438" s="13" t="s">
        <v>3067</v>
      </c>
      <c r="AB438" s="13"/>
      <c r="AC438" s="13"/>
      <c r="AD438" s="13"/>
      <c r="AE438" s="13"/>
      <c r="AF438" s="13"/>
      <c r="AG438" s="22" t="s">
        <v>3068</v>
      </c>
      <c r="AH438" s="13" t="s">
        <v>3069</v>
      </c>
      <c r="AI438" s="13">
        <v>15960125133</v>
      </c>
      <c r="AJ438" s="46" t="s">
        <v>97</v>
      </c>
      <c r="AK438" s="13" t="s">
        <v>108</v>
      </c>
      <c r="AL438" s="13" t="s">
        <v>74</v>
      </c>
      <c r="AM438" s="13" t="s">
        <v>118</v>
      </c>
      <c r="AN438" s="13"/>
      <c r="AO438" s="13" t="s">
        <v>75</v>
      </c>
      <c r="AP438" s="13"/>
      <c r="AQ438" s="13"/>
      <c r="AR438" s="13"/>
      <c r="AS438" s="13"/>
      <c r="AT438" s="14" t="str">
        <f ca="1">IFERROR(VLOOKUP(B438,'[2]2017省级重点项目'!$B$3:$O$206,6,0),"")</f>
        <v/>
      </c>
      <c r="AU438" s="14" t="str">
        <f ca="1" t="shared" ref="AU438:AU452" si="35">IFERROR(L438-AT438,"")</f>
        <v/>
      </c>
      <c r="AV438" s="14" t="str">
        <f ca="1">IFERROR(VLOOKUP(B438,'[2]2017省级重点项目'!$B$3:$O$206,7,0),"")</f>
        <v/>
      </c>
      <c r="AW438" s="14" t="str">
        <f ca="1" t="shared" ref="AW438:AW452" si="36">IFERROR(W438-AV438,"")</f>
        <v/>
      </c>
      <c r="AX438" s="14" t="str">
        <f ca="1">IFERROR(VLOOKUP(B438,'[2]2017省级重点项目'!$B$3:$O$206,12,0),"")</f>
        <v/>
      </c>
      <c r="AY438" s="14" t="str">
        <f ca="1">IFERROR(VLOOKUP(B438,'[2]2017省级重点项目'!$B$3:$O$206,9,0),"")</f>
        <v/>
      </c>
      <c r="AZ438" s="14" t="str">
        <f ca="1">IFERROR(VLOOKUP(B438,'[2]2017省级重点项目'!$B$3:$O$206,10,0),"")</f>
        <v/>
      </c>
    </row>
    <row r="439" s="1" customFormat="1" ht="89" customHeight="1" spans="1:52">
      <c r="A439" s="11">
        <f>IF(AJ439="","",COUNTA($AJ$7:AJ439))</f>
        <v>422</v>
      </c>
      <c r="B439" s="14" t="s">
        <v>3070</v>
      </c>
      <c r="C439" s="14" t="s">
        <v>1607</v>
      </c>
      <c r="D439" s="14" t="s">
        <v>1607</v>
      </c>
      <c r="E439" s="14" t="s">
        <v>78</v>
      </c>
      <c r="F439" s="14" t="s">
        <v>78</v>
      </c>
      <c r="G439" s="11" t="s">
        <v>58</v>
      </c>
      <c r="H439" s="14" t="s">
        <v>119</v>
      </c>
      <c r="I439" s="14" t="s">
        <v>3071</v>
      </c>
      <c r="J439" s="14" t="s">
        <v>3072</v>
      </c>
      <c r="K439" s="11" t="s">
        <v>3073</v>
      </c>
      <c r="L439" s="20">
        <v>298700</v>
      </c>
      <c r="M439" s="11">
        <v>0</v>
      </c>
      <c r="N439" s="11">
        <v>298700</v>
      </c>
      <c r="O439" s="11">
        <v>0</v>
      </c>
      <c r="P439" s="11">
        <v>0</v>
      </c>
      <c r="Q439" s="11">
        <v>0</v>
      </c>
      <c r="R439" s="11">
        <v>0</v>
      </c>
      <c r="S439" s="11" t="s">
        <v>83</v>
      </c>
      <c r="T439" s="11" t="s">
        <v>123</v>
      </c>
      <c r="U439" s="20">
        <v>0</v>
      </c>
      <c r="V439" s="14" t="s">
        <v>3074</v>
      </c>
      <c r="W439" s="20">
        <v>55000</v>
      </c>
      <c r="X439" s="14" t="s">
        <v>3075</v>
      </c>
      <c r="Y439" s="29">
        <v>5</v>
      </c>
      <c r="Z439" s="29"/>
      <c r="AA439" s="14">
        <v>4801</v>
      </c>
      <c r="AB439" s="14"/>
      <c r="AC439" s="14">
        <v>2441</v>
      </c>
      <c r="AD439" s="14"/>
      <c r="AE439" s="14">
        <v>7979</v>
      </c>
      <c r="AF439" s="14">
        <v>7979</v>
      </c>
      <c r="AG439" s="47" t="s">
        <v>3076</v>
      </c>
      <c r="AH439" s="14" t="s">
        <v>3077</v>
      </c>
      <c r="AI439" s="14" t="s">
        <v>3078</v>
      </c>
      <c r="AJ439" s="45" t="s">
        <v>119</v>
      </c>
      <c r="AK439" s="11" t="s">
        <v>128</v>
      </c>
      <c r="AL439" s="24" t="s">
        <v>74</v>
      </c>
      <c r="AM439" s="11" t="s">
        <v>118</v>
      </c>
      <c r="AN439" s="2"/>
      <c r="AO439" s="7" t="s">
        <v>75</v>
      </c>
      <c r="AP439" s="1"/>
      <c r="AQ439" s="1" t="s">
        <v>78</v>
      </c>
      <c r="AR439" s="1"/>
      <c r="AS439" s="1" t="s">
        <v>78</v>
      </c>
      <c r="AT439" s="14">
        <f ca="1">IFERROR(VLOOKUP(B439,'[2]2017省级重点项目'!$B$3:$O$206,6,0),"")</f>
        <v>298700</v>
      </c>
      <c r="AU439" s="14">
        <f ca="1" t="shared" si="35"/>
        <v>0</v>
      </c>
      <c r="AV439" s="14">
        <f ca="1">IFERROR(VLOOKUP(B439,'[2]2017省级重点项目'!$B$3:$O$206,7,0),"")</f>
        <v>0</v>
      </c>
      <c r="AW439" s="14">
        <f ca="1" t="shared" si="36"/>
        <v>55000</v>
      </c>
      <c r="AX439" s="14" t="str">
        <f ca="1">IFERROR(VLOOKUP(B439,'[2]2017省级重点项目'!$B$3:$O$206,12,0),"")</f>
        <v>长乐市</v>
      </c>
      <c r="AY439" s="14" t="str">
        <f ca="1">IFERROR(VLOOKUP(B439,'[2]2017省级重点项目'!$B$3:$O$206,9,0),"")</f>
        <v>无</v>
      </c>
      <c r="AZ439" s="14" t="str">
        <f ca="1">IFERROR(VLOOKUP(B439,'[2]2017省级重点项目'!$B$3:$O$206,10,0),"")</f>
        <v>无</v>
      </c>
    </row>
    <row r="440" s="1" customFormat="1" ht="131" customHeight="1" spans="1:52">
      <c r="A440" s="11">
        <f>IF(AJ440="","",COUNTA($AJ$7:AJ440))</f>
        <v>423</v>
      </c>
      <c r="B440" s="12" t="s">
        <v>3079</v>
      </c>
      <c r="C440" s="12" t="s">
        <v>150</v>
      </c>
      <c r="D440" s="12" t="s">
        <v>61</v>
      </c>
      <c r="E440" s="12" t="s">
        <v>61</v>
      </c>
      <c r="F440" s="12" t="s">
        <v>61</v>
      </c>
      <c r="G440" s="13" t="s">
        <v>58</v>
      </c>
      <c r="H440" s="12" t="s">
        <v>130</v>
      </c>
      <c r="I440" s="12" t="s">
        <v>367</v>
      </c>
      <c r="J440" s="12" t="s">
        <v>3080</v>
      </c>
      <c r="K440" s="13" t="s">
        <v>3073</v>
      </c>
      <c r="L440" s="21">
        <v>10000</v>
      </c>
      <c r="M440" s="13">
        <v>10000</v>
      </c>
      <c r="N440" s="13">
        <v>0</v>
      </c>
      <c r="O440" s="13">
        <v>0</v>
      </c>
      <c r="P440" s="13">
        <v>0</v>
      </c>
      <c r="Q440" s="13">
        <v>0</v>
      </c>
      <c r="R440" s="13">
        <v>0</v>
      </c>
      <c r="S440" s="13" t="s">
        <v>83</v>
      </c>
      <c r="T440" s="13" t="s">
        <v>123</v>
      </c>
      <c r="U440" s="21">
        <v>0</v>
      </c>
      <c r="V440" s="12" t="s">
        <v>3081</v>
      </c>
      <c r="W440" s="21">
        <v>6000</v>
      </c>
      <c r="X440" s="12" t="s">
        <v>3082</v>
      </c>
      <c r="Y440" s="30">
        <v>8</v>
      </c>
      <c r="Z440" s="30"/>
      <c r="AA440" s="12">
        <v>538</v>
      </c>
      <c r="AB440" s="12">
        <v>538</v>
      </c>
      <c r="AC440" s="12">
        <v>39</v>
      </c>
      <c r="AD440" s="12">
        <v>39</v>
      </c>
      <c r="AE440" s="12">
        <v>0</v>
      </c>
      <c r="AF440" s="12">
        <v>0</v>
      </c>
      <c r="AG440" s="22" t="s">
        <v>3083</v>
      </c>
      <c r="AH440" s="12" t="s">
        <v>3084</v>
      </c>
      <c r="AI440" s="12" t="s">
        <v>3085</v>
      </c>
      <c r="AJ440" s="46" t="s">
        <v>130</v>
      </c>
      <c r="AK440" s="13" t="s">
        <v>139</v>
      </c>
      <c r="AL440" s="50" t="s">
        <v>2234</v>
      </c>
      <c r="AM440" s="13" t="s">
        <v>118</v>
      </c>
      <c r="AN440" s="13"/>
      <c r="AO440" s="12" t="s">
        <v>75</v>
      </c>
      <c r="AP440" s="12" t="s">
        <v>78</v>
      </c>
      <c r="AQ440" s="12"/>
      <c r="AR440" s="12"/>
      <c r="AS440" s="12"/>
      <c r="AT440" s="14" t="str">
        <f ca="1">IFERROR(VLOOKUP(B440,'[2]2017省级重点项目'!$B$3:$O$206,6,0),"")</f>
        <v/>
      </c>
      <c r="AU440" s="14" t="str">
        <f ca="1" t="shared" si="35"/>
        <v/>
      </c>
      <c r="AV440" s="14" t="str">
        <f ca="1">IFERROR(VLOOKUP(B440,'[2]2017省级重点项目'!$B$3:$O$206,7,0),"")</f>
        <v/>
      </c>
      <c r="AW440" s="14" t="str">
        <f ca="1" t="shared" si="36"/>
        <v/>
      </c>
      <c r="AX440" s="14" t="str">
        <f ca="1">IFERROR(VLOOKUP(B440,'[2]2017省级重点项目'!$B$3:$O$206,12,0),"")</f>
        <v/>
      </c>
      <c r="AY440" s="14" t="str">
        <f ca="1">IFERROR(VLOOKUP(B440,'[2]2017省级重点项目'!$B$3:$O$206,9,0),"")</f>
        <v/>
      </c>
      <c r="AZ440" s="14" t="str">
        <f ca="1">IFERROR(VLOOKUP(B440,'[2]2017省级重点项目'!$B$3:$O$206,10,0),"")</f>
        <v/>
      </c>
    </row>
    <row r="441" s="1" customFormat="1" ht="72" customHeight="1" spans="1:52">
      <c r="A441" s="11">
        <f>IF(AJ441="","",COUNTA($AJ$7:AJ441))</f>
        <v>424</v>
      </c>
      <c r="B441" s="12" t="s">
        <v>3086</v>
      </c>
      <c r="C441" s="12" t="s">
        <v>78</v>
      </c>
      <c r="D441" s="12" t="s">
        <v>78</v>
      </c>
      <c r="E441" s="12" t="s">
        <v>78</v>
      </c>
      <c r="F441" s="12" t="s">
        <v>61</v>
      </c>
      <c r="G441" s="13" t="s">
        <v>58</v>
      </c>
      <c r="H441" s="12" t="s">
        <v>130</v>
      </c>
      <c r="I441" s="12" t="s">
        <v>131</v>
      </c>
      <c r="J441" s="12" t="s">
        <v>3087</v>
      </c>
      <c r="K441" s="13" t="s">
        <v>3088</v>
      </c>
      <c r="L441" s="21">
        <v>29736</v>
      </c>
      <c r="M441" s="13">
        <v>29736</v>
      </c>
      <c r="N441" s="13">
        <v>0</v>
      </c>
      <c r="O441" s="13">
        <v>0</v>
      </c>
      <c r="P441" s="13">
        <v>0</v>
      </c>
      <c r="Q441" s="13">
        <v>0</v>
      </c>
      <c r="R441" s="13">
        <v>0</v>
      </c>
      <c r="S441" s="13" t="s">
        <v>83</v>
      </c>
      <c r="T441" s="13" t="s">
        <v>123</v>
      </c>
      <c r="U441" s="21">
        <v>5500</v>
      </c>
      <c r="V441" s="12" t="s">
        <v>3089</v>
      </c>
      <c r="W441" s="21">
        <v>5000</v>
      </c>
      <c r="X441" s="12" t="s">
        <v>3090</v>
      </c>
      <c r="Y441" s="30">
        <v>12</v>
      </c>
      <c r="Z441" s="30"/>
      <c r="AA441" s="12">
        <v>586.2</v>
      </c>
      <c r="AB441" s="12">
        <v>586.2</v>
      </c>
      <c r="AC441" s="12">
        <v>0</v>
      </c>
      <c r="AD441" s="12">
        <v>0</v>
      </c>
      <c r="AE441" s="12">
        <v>0</v>
      </c>
      <c r="AF441" s="12">
        <v>0</v>
      </c>
      <c r="AG441" s="22" t="s">
        <v>3091</v>
      </c>
      <c r="AH441" s="12" t="s">
        <v>3092</v>
      </c>
      <c r="AI441" s="12" t="s">
        <v>3093</v>
      </c>
      <c r="AJ441" s="46" t="s">
        <v>130</v>
      </c>
      <c r="AK441" s="13" t="s">
        <v>139</v>
      </c>
      <c r="AL441" s="50" t="s">
        <v>2234</v>
      </c>
      <c r="AM441" s="13" t="s">
        <v>118</v>
      </c>
      <c r="AN441" s="13"/>
      <c r="AO441" s="12" t="s">
        <v>75</v>
      </c>
      <c r="AP441" s="12" t="s">
        <v>78</v>
      </c>
      <c r="AQ441" s="12" t="s">
        <v>78</v>
      </c>
      <c r="AR441" s="12"/>
      <c r="AS441" s="12"/>
      <c r="AT441" s="14">
        <f ca="1">IFERROR(VLOOKUP(B441,'[2]2017省级重点项目'!$B$3:$O$206,6,0),"")</f>
        <v>29736</v>
      </c>
      <c r="AU441" s="14">
        <f ca="1" t="shared" si="35"/>
        <v>0</v>
      </c>
      <c r="AV441" s="14">
        <f ca="1">IFERROR(VLOOKUP(B441,'[2]2017省级重点项目'!$B$3:$O$206,7,0),"")</f>
        <v>2000</v>
      </c>
      <c r="AW441" s="14">
        <f ca="1" t="shared" si="36"/>
        <v>3000</v>
      </c>
      <c r="AX441" s="14" t="str">
        <f ca="1">IFERROR(VLOOKUP(B441,'[2]2017省级重点项目'!$B$3:$O$206,12,0),"")</f>
        <v>闽侯县</v>
      </c>
      <c r="AY441" s="14" t="str">
        <f ca="1">IFERROR(VLOOKUP(B441,'[2]2017省级重点项目'!$B$3:$O$206,9,0),"")</f>
        <v>无</v>
      </c>
      <c r="AZ441" s="14" t="str">
        <f ca="1">IFERROR(VLOOKUP(B441,'[2]2017省级重点项目'!$B$3:$O$206,10,0),"")</f>
        <v>无</v>
      </c>
    </row>
    <row r="442" s="1" customFormat="1" ht="90" customHeight="1" spans="1:52">
      <c r="A442" s="11">
        <f>IF(AJ442="","",COUNTA($AJ$7:AJ442))</f>
        <v>425</v>
      </c>
      <c r="B442" s="12" t="s">
        <v>3094</v>
      </c>
      <c r="C442" s="12" t="s">
        <v>78</v>
      </c>
      <c r="D442" s="12" t="s">
        <v>78</v>
      </c>
      <c r="E442" s="12" t="s">
        <v>78</v>
      </c>
      <c r="F442" s="12" t="s">
        <v>61</v>
      </c>
      <c r="G442" s="13" t="s">
        <v>58</v>
      </c>
      <c r="H442" s="12" t="s">
        <v>130</v>
      </c>
      <c r="I442" s="12" t="s">
        <v>3095</v>
      </c>
      <c r="J442" s="12" t="s">
        <v>3096</v>
      </c>
      <c r="K442" s="13" t="s">
        <v>3088</v>
      </c>
      <c r="L442" s="21">
        <v>44000</v>
      </c>
      <c r="M442" s="13">
        <v>44000</v>
      </c>
      <c r="N442" s="13">
        <v>0</v>
      </c>
      <c r="O442" s="13">
        <v>0</v>
      </c>
      <c r="P442" s="13">
        <v>0</v>
      </c>
      <c r="Q442" s="13">
        <v>0</v>
      </c>
      <c r="R442" s="13">
        <v>0</v>
      </c>
      <c r="S442" s="13" t="s">
        <v>83</v>
      </c>
      <c r="T442" s="13" t="s">
        <v>123</v>
      </c>
      <c r="U442" s="21">
        <v>1000</v>
      </c>
      <c r="V442" s="12" t="s">
        <v>3097</v>
      </c>
      <c r="W442" s="21">
        <v>6000</v>
      </c>
      <c r="X442" s="12" t="s">
        <v>3098</v>
      </c>
      <c r="Y442" s="30">
        <v>11</v>
      </c>
      <c r="Z442" s="30"/>
      <c r="AA442" s="12">
        <v>62</v>
      </c>
      <c r="AB442" s="12">
        <v>62</v>
      </c>
      <c r="AC442" s="12">
        <v>9</v>
      </c>
      <c r="AD442" s="12">
        <v>9</v>
      </c>
      <c r="AE442" s="12">
        <v>0</v>
      </c>
      <c r="AF442" s="12">
        <v>0</v>
      </c>
      <c r="AG442" s="22" t="s">
        <v>3099</v>
      </c>
      <c r="AH442" s="12" t="s">
        <v>3100</v>
      </c>
      <c r="AI442" s="12" t="s">
        <v>3101</v>
      </c>
      <c r="AJ442" s="46" t="s">
        <v>130</v>
      </c>
      <c r="AK442" s="13" t="s">
        <v>139</v>
      </c>
      <c r="AL442" s="24" t="s">
        <v>140</v>
      </c>
      <c r="AM442" s="13" t="s">
        <v>118</v>
      </c>
      <c r="AN442" s="13"/>
      <c r="AO442" s="12" t="s">
        <v>75</v>
      </c>
      <c r="AP442" s="12" t="s">
        <v>78</v>
      </c>
      <c r="AQ442" s="12" t="s">
        <v>78</v>
      </c>
      <c r="AR442" s="12"/>
      <c r="AS442" s="12"/>
      <c r="AT442" s="14">
        <f ca="1">IFERROR(VLOOKUP(B442,'[2]2017省级重点项目'!$B$3:$O$206,6,0),"")</f>
        <v>44000</v>
      </c>
      <c r="AU442" s="14">
        <f ca="1" t="shared" si="35"/>
        <v>0</v>
      </c>
      <c r="AV442" s="14">
        <f ca="1">IFERROR(VLOOKUP(B442,'[2]2017省级重点项目'!$B$3:$O$206,7,0),"")</f>
        <v>6000</v>
      </c>
      <c r="AW442" s="14">
        <f ca="1" t="shared" si="36"/>
        <v>0</v>
      </c>
      <c r="AX442" s="14" t="str">
        <f ca="1">IFERROR(VLOOKUP(B442,'[2]2017省级重点项目'!$B$3:$O$206,12,0),"")</f>
        <v>闽侯县</v>
      </c>
      <c r="AY442" s="14">
        <f ca="1">IFERROR(VLOOKUP(B442,'[2]2017省级重点项目'!$B$3:$O$206,9,0),"")</f>
        <v>9</v>
      </c>
      <c r="AZ442" s="14" t="str">
        <f ca="1">IFERROR(VLOOKUP(B442,'[2]2017省级重点项目'!$B$3:$O$206,10,0),"")</f>
        <v>无</v>
      </c>
    </row>
    <row r="443" s="1" customFormat="1" ht="82" customHeight="1" spans="1:52">
      <c r="A443" s="11">
        <f>IF(AJ443="","",COUNTA($AJ$7:AJ443))</f>
        <v>426</v>
      </c>
      <c r="B443" s="12" t="s">
        <v>3102</v>
      </c>
      <c r="C443" s="12" t="s">
        <v>78</v>
      </c>
      <c r="D443" s="12" t="s">
        <v>78</v>
      </c>
      <c r="E443" s="12" t="s">
        <v>78</v>
      </c>
      <c r="F443" s="12" t="s">
        <v>61</v>
      </c>
      <c r="G443" s="13" t="s">
        <v>58</v>
      </c>
      <c r="H443" s="12" t="s">
        <v>130</v>
      </c>
      <c r="I443" s="12" t="s">
        <v>3003</v>
      </c>
      <c r="J443" s="12" t="s">
        <v>3103</v>
      </c>
      <c r="K443" s="13" t="s">
        <v>3088</v>
      </c>
      <c r="L443" s="21">
        <v>66600</v>
      </c>
      <c r="M443" s="13">
        <v>66600</v>
      </c>
      <c r="N443" s="13">
        <v>0</v>
      </c>
      <c r="O443" s="13">
        <v>0</v>
      </c>
      <c r="P443" s="13">
        <v>0</v>
      </c>
      <c r="Q443" s="13">
        <v>0</v>
      </c>
      <c r="R443" s="13">
        <v>0</v>
      </c>
      <c r="S443" s="13" t="s">
        <v>352</v>
      </c>
      <c r="T443" s="13" t="s">
        <v>123</v>
      </c>
      <c r="U443" s="21">
        <v>0</v>
      </c>
      <c r="V443" s="12" t="s">
        <v>3104</v>
      </c>
      <c r="W443" s="21">
        <v>6000</v>
      </c>
      <c r="X443" s="12" t="s">
        <v>3105</v>
      </c>
      <c r="Y443" s="30">
        <v>12</v>
      </c>
      <c r="Z443" s="30"/>
      <c r="AA443" s="12">
        <v>1200</v>
      </c>
      <c r="AB443" s="12">
        <v>1200</v>
      </c>
      <c r="AC443" s="12">
        <v>0</v>
      </c>
      <c r="AD443" s="12">
        <v>0</v>
      </c>
      <c r="AE443" s="12">
        <v>0</v>
      </c>
      <c r="AF443" s="12">
        <v>0</v>
      </c>
      <c r="AG443" s="22" t="s">
        <v>3106</v>
      </c>
      <c r="AH443" s="12" t="s">
        <v>3107</v>
      </c>
      <c r="AI443" s="12" t="s">
        <v>3101</v>
      </c>
      <c r="AJ443" s="46" t="s">
        <v>130</v>
      </c>
      <c r="AK443" s="13" t="s">
        <v>139</v>
      </c>
      <c r="AL443" s="24" t="s">
        <v>140</v>
      </c>
      <c r="AM443" s="13" t="s">
        <v>118</v>
      </c>
      <c r="AN443" s="13"/>
      <c r="AO443" s="12" t="s">
        <v>75</v>
      </c>
      <c r="AP443" s="12" t="s">
        <v>78</v>
      </c>
      <c r="AQ443" s="12" t="s">
        <v>78</v>
      </c>
      <c r="AR443" s="12"/>
      <c r="AS443" s="12"/>
      <c r="AT443" s="14">
        <f ca="1">IFERROR(VLOOKUP(B443,'[2]2017省级重点项目'!$B$3:$O$206,6,0),"")</f>
        <v>55000</v>
      </c>
      <c r="AU443" s="14">
        <f ca="1" t="shared" si="35"/>
        <v>11600</v>
      </c>
      <c r="AV443" s="14">
        <f ca="1">IFERROR(VLOOKUP(B443,'[2]2017省级重点项目'!$B$3:$O$206,7,0),"")</f>
        <v>6000</v>
      </c>
      <c r="AW443" s="14">
        <f ca="1" t="shared" si="36"/>
        <v>0</v>
      </c>
      <c r="AX443" s="14" t="str">
        <f ca="1">IFERROR(VLOOKUP(B443,'[2]2017省级重点项目'!$B$3:$O$206,12,0),"")</f>
        <v>闽侯县</v>
      </c>
      <c r="AY443" s="14" t="str">
        <f ca="1">IFERROR(VLOOKUP(B443,'[2]2017省级重点项目'!$B$3:$O$206,9,0),"")</f>
        <v>无</v>
      </c>
      <c r="AZ443" s="14" t="str">
        <f ca="1">IFERROR(VLOOKUP(B443,'[2]2017省级重点项目'!$B$3:$O$206,10,0),"")</f>
        <v>无</v>
      </c>
    </row>
    <row r="444" s="1" customFormat="1" ht="170" customHeight="1" spans="1:52">
      <c r="A444" s="11">
        <f>IF(AJ444="","",COUNTA($AJ$7:AJ444))</f>
        <v>427</v>
      </c>
      <c r="B444" s="12" t="s">
        <v>3108</v>
      </c>
      <c r="C444" s="12" t="s">
        <v>78</v>
      </c>
      <c r="D444" s="12" t="s">
        <v>78</v>
      </c>
      <c r="E444" s="12" t="s">
        <v>78</v>
      </c>
      <c r="F444" s="12" t="s">
        <v>61</v>
      </c>
      <c r="G444" s="13" t="s">
        <v>58</v>
      </c>
      <c r="H444" s="12" t="s">
        <v>130</v>
      </c>
      <c r="I444" s="12" t="s">
        <v>3109</v>
      </c>
      <c r="J444" s="12" t="s">
        <v>3110</v>
      </c>
      <c r="K444" s="13" t="s">
        <v>3088</v>
      </c>
      <c r="L444" s="21">
        <v>79393</v>
      </c>
      <c r="M444" s="13">
        <v>79393</v>
      </c>
      <c r="N444" s="13">
        <v>0</v>
      </c>
      <c r="O444" s="13">
        <v>0</v>
      </c>
      <c r="P444" s="13">
        <v>0</v>
      </c>
      <c r="Q444" s="13">
        <v>0</v>
      </c>
      <c r="R444" s="13">
        <v>0</v>
      </c>
      <c r="S444" s="13" t="s">
        <v>83</v>
      </c>
      <c r="T444" s="13" t="s">
        <v>123</v>
      </c>
      <c r="U444" s="21">
        <v>1000</v>
      </c>
      <c r="V444" s="12" t="s">
        <v>3111</v>
      </c>
      <c r="W444" s="21">
        <v>5000</v>
      </c>
      <c r="X444" s="12" t="s">
        <v>3112</v>
      </c>
      <c r="Y444" s="30">
        <v>12</v>
      </c>
      <c r="Z444" s="30"/>
      <c r="AA444" s="12">
        <v>1056.5</v>
      </c>
      <c r="AB444" s="12">
        <v>1056.5</v>
      </c>
      <c r="AC444" s="12">
        <v>0</v>
      </c>
      <c r="AD444" s="12">
        <v>0</v>
      </c>
      <c r="AE444" s="12">
        <v>0</v>
      </c>
      <c r="AF444" s="12">
        <v>0</v>
      </c>
      <c r="AG444" s="22" t="s">
        <v>3113</v>
      </c>
      <c r="AH444" s="12" t="s">
        <v>3114</v>
      </c>
      <c r="AI444" s="12" t="s">
        <v>3115</v>
      </c>
      <c r="AJ444" s="46" t="s">
        <v>130</v>
      </c>
      <c r="AK444" s="13" t="s">
        <v>139</v>
      </c>
      <c r="AL444" s="24" t="s">
        <v>140</v>
      </c>
      <c r="AM444" s="13" t="s">
        <v>118</v>
      </c>
      <c r="AN444" s="13"/>
      <c r="AO444" s="12" t="s">
        <v>75</v>
      </c>
      <c r="AP444" s="12"/>
      <c r="AQ444" s="12" t="s">
        <v>78</v>
      </c>
      <c r="AR444" s="12"/>
      <c r="AS444" s="12"/>
      <c r="AT444" s="14">
        <f ca="1">IFERROR(VLOOKUP(B444,'[2]2017省级重点项目'!$B$3:$O$206,6,0),"")</f>
        <v>79300</v>
      </c>
      <c r="AU444" s="14">
        <f ca="1" t="shared" si="35"/>
        <v>93</v>
      </c>
      <c r="AV444" s="14">
        <f ca="1">IFERROR(VLOOKUP(B444,'[2]2017省级重点项目'!$B$3:$O$206,7,0),"")</f>
        <v>10000</v>
      </c>
      <c r="AW444" s="14">
        <f ca="1" t="shared" si="36"/>
        <v>-5000</v>
      </c>
      <c r="AX444" s="14" t="str">
        <f ca="1">IFERROR(VLOOKUP(B444,'[2]2017省级重点项目'!$B$3:$O$206,12,0),"")</f>
        <v>闽侯县</v>
      </c>
      <c r="AY444" s="14" t="str">
        <f ca="1">IFERROR(VLOOKUP(B444,'[2]2017省级重点项目'!$B$3:$O$206,9,0),"")</f>
        <v>无</v>
      </c>
      <c r="AZ444" s="14" t="str">
        <f ca="1">IFERROR(VLOOKUP(B444,'[2]2017省级重点项目'!$B$3:$O$206,10,0),"")</f>
        <v>无</v>
      </c>
    </row>
    <row r="445" s="1" customFormat="1" ht="68" customHeight="1" spans="1:52">
      <c r="A445" s="11">
        <f>IF(AJ445="","",COUNTA($AJ$7:AJ445))</f>
        <v>428</v>
      </c>
      <c r="B445" s="12" t="s">
        <v>3116</v>
      </c>
      <c r="C445" s="12" t="s">
        <v>150</v>
      </c>
      <c r="D445" s="12" t="s">
        <v>61</v>
      </c>
      <c r="E445" s="12" t="s">
        <v>78</v>
      </c>
      <c r="F445" s="12" t="s">
        <v>61</v>
      </c>
      <c r="G445" s="13" t="s">
        <v>58</v>
      </c>
      <c r="H445" s="12" t="s">
        <v>130</v>
      </c>
      <c r="I445" s="12" t="s">
        <v>151</v>
      </c>
      <c r="J445" s="12" t="s">
        <v>3117</v>
      </c>
      <c r="K445" s="13" t="s">
        <v>3118</v>
      </c>
      <c r="L445" s="21">
        <v>170000</v>
      </c>
      <c r="M445" s="13">
        <v>170000</v>
      </c>
      <c r="N445" s="13">
        <v>0</v>
      </c>
      <c r="O445" s="13">
        <v>0</v>
      </c>
      <c r="P445" s="13">
        <v>0</v>
      </c>
      <c r="Q445" s="13">
        <v>0</v>
      </c>
      <c r="R445" s="13">
        <v>0</v>
      </c>
      <c r="S445" s="13" t="s">
        <v>83</v>
      </c>
      <c r="T445" s="13" t="s">
        <v>35</v>
      </c>
      <c r="U445" s="21">
        <v>0</v>
      </c>
      <c r="V445" s="12" t="s">
        <v>3119</v>
      </c>
      <c r="W445" s="21">
        <v>10000</v>
      </c>
      <c r="X445" s="12" t="s">
        <v>3120</v>
      </c>
      <c r="Y445" s="30">
        <v>9</v>
      </c>
      <c r="Z445" s="30"/>
      <c r="AA445" s="12">
        <v>835</v>
      </c>
      <c r="AB445" s="12">
        <v>835</v>
      </c>
      <c r="AC445" s="12">
        <v>0</v>
      </c>
      <c r="AD445" s="12">
        <v>0</v>
      </c>
      <c r="AE445" s="12">
        <v>0</v>
      </c>
      <c r="AF445" s="12">
        <v>0</v>
      </c>
      <c r="AG445" s="22" t="s">
        <v>3121</v>
      </c>
      <c r="AH445" s="12" t="s">
        <v>3122</v>
      </c>
      <c r="AI445" s="12" t="s">
        <v>3123</v>
      </c>
      <c r="AJ445" s="46" t="s">
        <v>130</v>
      </c>
      <c r="AK445" s="13" t="s">
        <v>139</v>
      </c>
      <c r="AL445" s="24" t="s">
        <v>140</v>
      </c>
      <c r="AM445" s="13" t="s">
        <v>118</v>
      </c>
      <c r="AN445" s="13"/>
      <c r="AO445" s="12" t="s">
        <v>75</v>
      </c>
      <c r="AP445" s="12" t="s">
        <v>78</v>
      </c>
      <c r="AQ445" s="12" t="s">
        <v>78</v>
      </c>
      <c r="AR445" s="12"/>
      <c r="AS445" s="12"/>
      <c r="AT445" s="14">
        <f ca="1">IFERROR(VLOOKUP(B445,'[2]2017省级重点项目'!$B$3:$O$206,6,0),"")</f>
        <v>170000</v>
      </c>
      <c r="AU445" s="14">
        <f ca="1" t="shared" si="35"/>
        <v>0</v>
      </c>
      <c r="AV445" s="14">
        <f ca="1">IFERROR(VLOOKUP(B445,'[2]2017省级重点项目'!$B$3:$O$206,7,0),"")</f>
        <v>3000</v>
      </c>
      <c r="AW445" s="14">
        <f ca="1" t="shared" si="36"/>
        <v>7000</v>
      </c>
      <c r="AX445" s="14" t="str">
        <f ca="1">IFERROR(VLOOKUP(B445,'[2]2017省级重点项目'!$B$3:$O$206,12,0),"")</f>
        <v>闽侯县</v>
      </c>
      <c r="AY445" s="14">
        <f ca="1">IFERROR(VLOOKUP(B445,'[2]2017省级重点项目'!$B$3:$O$206,9,0),"")</f>
        <v>9</v>
      </c>
      <c r="AZ445" s="14" t="str">
        <f ca="1">IFERROR(VLOOKUP(B445,'[2]2017省级重点项目'!$B$3:$O$206,10,0),"")</f>
        <v>无</v>
      </c>
    </row>
    <row r="446" s="1" customFormat="1" ht="69" customHeight="1" spans="1:52">
      <c r="A446" s="11">
        <f>IF(AJ446="","",COUNTA($AJ$7:AJ446))</f>
        <v>429</v>
      </c>
      <c r="B446" s="12" t="s">
        <v>3124</v>
      </c>
      <c r="C446" s="12" t="s">
        <v>150</v>
      </c>
      <c r="D446" s="12" t="s">
        <v>61</v>
      </c>
      <c r="E446" s="12" t="s">
        <v>78</v>
      </c>
      <c r="F446" s="12" t="s">
        <v>78</v>
      </c>
      <c r="G446" s="13" t="s">
        <v>58</v>
      </c>
      <c r="H446" s="12" t="s">
        <v>229</v>
      </c>
      <c r="I446" s="12" t="s">
        <v>3125</v>
      </c>
      <c r="J446" s="12" t="s">
        <v>3126</v>
      </c>
      <c r="K446" s="13" t="s">
        <v>3088</v>
      </c>
      <c r="L446" s="21">
        <v>66900</v>
      </c>
      <c r="M446" s="13">
        <v>30380</v>
      </c>
      <c r="N446" s="13">
        <v>16290</v>
      </c>
      <c r="O446" s="13">
        <v>20230</v>
      </c>
      <c r="P446" s="13"/>
      <c r="Q446" s="13"/>
      <c r="R446" s="13"/>
      <c r="S446" s="13" t="s">
        <v>83</v>
      </c>
      <c r="T446" s="13" t="s">
        <v>35</v>
      </c>
      <c r="U446" s="21">
        <v>0</v>
      </c>
      <c r="V446" s="12" t="s">
        <v>3127</v>
      </c>
      <c r="W446" s="21">
        <v>6000</v>
      </c>
      <c r="X446" s="12" t="s">
        <v>3128</v>
      </c>
      <c r="Y446" s="30">
        <v>12</v>
      </c>
      <c r="Z446" s="30"/>
      <c r="AA446" s="12">
        <v>1464</v>
      </c>
      <c r="AB446" s="12">
        <v>1464</v>
      </c>
      <c r="AC446" s="12">
        <v>722</v>
      </c>
      <c r="AD446" s="12">
        <v>722</v>
      </c>
      <c r="AE446" s="12"/>
      <c r="AF446" s="12"/>
      <c r="AG446" s="22" t="s">
        <v>3129</v>
      </c>
      <c r="AH446" s="12" t="s">
        <v>3130</v>
      </c>
      <c r="AI446" s="12" t="s">
        <v>3131</v>
      </c>
      <c r="AJ446" s="46" t="s">
        <v>229</v>
      </c>
      <c r="AK446" s="13" t="s">
        <v>238</v>
      </c>
      <c r="AL446" s="50" t="s">
        <v>239</v>
      </c>
      <c r="AM446" s="13" t="s">
        <v>118</v>
      </c>
      <c r="AN446" s="13"/>
      <c r="AO446" s="12" t="s">
        <v>75</v>
      </c>
      <c r="AP446" s="12" t="s">
        <v>78</v>
      </c>
      <c r="AQ446" s="12" t="s">
        <v>78</v>
      </c>
      <c r="AR446" s="12"/>
      <c r="AS446" s="12"/>
      <c r="AT446" s="14">
        <f ca="1">IFERROR(VLOOKUP(B446,'[2]2017省级重点项目'!$B$3:$O$206,6,0),"")</f>
        <v>66900</v>
      </c>
      <c r="AU446" s="14">
        <f ca="1" t="shared" si="35"/>
        <v>0</v>
      </c>
      <c r="AV446" s="14">
        <f ca="1">IFERROR(VLOOKUP(B446,'[2]2017省级重点项目'!$B$3:$O$206,7,0),"")</f>
        <v>6000</v>
      </c>
      <c r="AW446" s="14">
        <f ca="1" t="shared" si="36"/>
        <v>0</v>
      </c>
      <c r="AX446" s="14" t="str">
        <f ca="1">IFERROR(VLOOKUP(B446,'[2]2017省级重点项目'!$B$3:$O$206,12,0),"")</f>
        <v>罗源县</v>
      </c>
      <c r="AY446" s="14">
        <f ca="1">IFERROR(VLOOKUP(B446,'[2]2017省级重点项目'!$B$3:$O$206,9,0),"")</f>
        <v>10</v>
      </c>
      <c r="AZ446" s="14" t="str">
        <f ca="1">IFERROR(VLOOKUP(B446,'[2]2017省级重点项目'!$B$3:$O$206,10,0),"")</f>
        <v>无</v>
      </c>
    </row>
    <row r="447" s="1" customFormat="1" ht="84" customHeight="1" spans="1:52">
      <c r="A447" s="11">
        <f>IF(AJ447="","",COUNTA($AJ$7:AJ447))</f>
        <v>430</v>
      </c>
      <c r="B447" s="12" t="s">
        <v>3132</v>
      </c>
      <c r="C447" s="12" t="s">
        <v>150</v>
      </c>
      <c r="D447" s="12" t="s">
        <v>61</v>
      </c>
      <c r="E447" s="12" t="s">
        <v>61</v>
      </c>
      <c r="F447" s="12" t="s">
        <v>61</v>
      </c>
      <c r="G447" s="13" t="s">
        <v>58</v>
      </c>
      <c r="H447" s="12" t="s">
        <v>229</v>
      </c>
      <c r="I447" s="12" t="s">
        <v>420</v>
      </c>
      <c r="J447" s="12" t="s">
        <v>3133</v>
      </c>
      <c r="K447" s="13" t="s">
        <v>3073</v>
      </c>
      <c r="L447" s="21">
        <v>500000</v>
      </c>
      <c r="M447" s="13"/>
      <c r="N447" s="13">
        <v>500000</v>
      </c>
      <c r="O447" s="13"/>
      <c r="P447" s="13"/>
      <c r="Q447" s="13"/>
      <c r="R447" s="13"/>
      <c r="S447" s="13" t="s">
        <v>66</v>
      </c>
      <c r="T447" s="13" t="s">
        <v>35</v>
      </c>
      <c r="U447" s="21">
        <v>0</v>
      </c>
      <c r="V447" s="12" t="s">
        <v>3134</v>
      </c>
      <c r="W447" s="21">
        <v>160000</v>
      </c>
      <c r="X447" s="12" t="s">
        <v>3135</v>
      </c>
      <c r="Y447" s="30">
        <v>5</v>
      </c>
      <c r="Z447" s="30"/>
      <c r="AA447" s="12">
        <v>3080</v>
      </c>
      <c r="AB447" s="12"/>
      <c r="AC447" s="12"/>
      <c r="AD447" s="12"/>
      <c r="AE447" s="12"/>
      <c r="AF447" s="12"/>
      <c r="AG447" s="22" t="s">
        <v>3136</v>
      </c>
      <c r="AH447" s="12" t="s">
        <v>3137</v>
      </c>
      <c r="AI447" s="12" t="s">
        <v>3137</v>
      </c>
      <c r="AJ447" s="46" t="s">
        <v>229</v>
      </c>
      <c r="AK447" s="13" t="s">
        <v>238</v>
      </c>
      <c r="AL447" s="24" t="s">
        <v>239</v>
      </c>
      <c r="AM447" s="13" t="s">
        <v>118</v>
      </c>
      <c r="AN447" s="13"/>
      <c r="AO447" s="12" t="s">
        <v>75</v>
      </c>
      <c r="AP447" s="12" t="s">
        <v>78</v>
      </c>
      <c r="AQ447" s="12" t="s">
        <v>78</v>
      </c>
      <c r="AR447" s="12" t="s">
        <v>78</v>
      </c>
      <c r="AS447" s="12"/>
      <c r="AT447" s="14">
        <f ca="1">IFERROR(VLOOKUP(B447,'[2]2017省级重点项目'!$B$3:$O$206,6,0),"")</f>
        <v>500000</v>
      </c>
      <c r="AU447" s="14">
        <f ca="1" t="shared" si="35"/>
        <v>0</v>
      </c>
      <c r="AV447" s="14">
        <f ca="1">IFERROR(VLOOKUP(B447,'[2]2017省级重点项目'!$B$3:$O$206,7,0),"")</f>
        <v>30000</v>
      </c>
      <c r="AW447" s="14">
        <f ca="1" t="shared" si="36"/>
        <v>130000</v>
      </c>
      <c r="AX447" s="14" t="str">
        <f ca="1">IFERROR(VLOOKUP(B447,'[2]2017省级重点项目'!$B$3:$O$206,12,0),"")</f>
        <v>罗源县</v>
      </c>
      <c r="AY447" s="14">
        <f ca="1">IFERROR(VLOOKUP(B447,'[2]2017省级重点项目'!$B$3:$O$206,9,0),"")</f>
        <v>6</v>
      </c>
      <c r="AZ447" s="14" t="str">
        <f ca="1">IFERROR(VLOOKUP(B447,'[2]2017省级重点项目'!$B$3:$O$206,10,0),"")</f>
        <v>无</v>
      </c>
    </row>
    <row r="448" s="1" customFormat="1" ht="84" customHeight="1" spans="1:52">
      <c r="A448" s="11">
        <f>IF(AJ448="","",COUNTA($AJ$7:AJ448))</f>
        <v>431</v>
      </c>
      <c r="B448" s="12" t="s">
        <v>3138</v>
      </c>
      <c r="C448" s="12" t="s">
        <v>150</v>
      </c>
      <c r="D448" s="12" t="s">
        <v>61</v>
      </c>
      <c r="E448" s="12" t="s">
        <v>61</v>
      </c>
      <c r="F448" s="12" t="s">
        <v>61</v>
      </c>
      <c r="G448" s="13" t="s">
        <v>58</v>
      </c>
      <c r="H448" s="12" t="s">
        <v>229</v>
      </c>
      <c r="I448" s="12" t="s">
        <v>420</v>
      </c>
      <c r="J448" s="12" t="s">
        <v>3139</v>
      </c>
      <c r="K448" s="13" t="s">
        <v>3073</v>
      </c>
      <c r="L448" s="21">
        <v>30000</v>
      </c>
      <c r="M448" s="13"/>
      <c r="N448" s="13">
        <v>30000</v>
      </c>
      <c r="O448" s="13"/>
      <c r="P448" s="13"/>
      <c r="Q448" s="13"/>
      <c r="R448" s="13"/>
      <c r="S448" s="13" t="s">
        <v>66</v>
      </c>
      <c r="T448" s="13" t="s">
        <v>35</v>
      </c>
      <c r="U448" s="21">
        <v>0</v>
      </c>
      <c r="V448" s="12" t="s">
        <v>3140</v>
      </c>
      <c r="W448" s="21">
        <v>10000</v>
      </c>
      <c r="X448" s="12" t="s">
        <v>3141</v>
      </c>
      <c r="Y448" s="30">
        <v>6</v>
      </c>
      <c r="Z448" s="30"/>
      <c r="AA448" s="12">
        <v>147.53</v>
      </c>
      <c r="AB448" s="12">
        <v>67</v>
      </c>
      <c r="AC448" s="12">
        <v>0</v>
      </c>
      <c r="AD448" s="12">
        <v>0</v>
      </c>
      <c r="AE448" s="12">
        <v>100</v>
      </c>
      <c r="AF448" s="12">
        <v>100</v>
      </c>
      <c r="AG448" s="22" t="s">
        <v>3142</v>
      </c>
      <c r="AH448" s="12" t="s">
        <v>3143</v>
      </c>
      <c r="AI448" s="12" t="s">
        <v>3144</v>
      </c>
      <c r="AJ448" s="46" t="s">
        <v>229</v>
      </c>
      <c r="AK448" s="13" t="s">
        <v>238</v>
      </c>
      <c r="AL448" s="24" t="s">
        <v>239</v>
      </c>
      <c r="AM448" s="13" t="s">
        <v>118</v>
      </c>
      <c r="AN448" s="13"/>
      <c r="AO448" s="12" t="s">
        <v>75</v>
      </c>
      <c r="AP448" s="12" t="s">
        <v>78</v>
      </c>
      <c r="AQ448" s="12"/>
      <c r="AR448" s="12"/>
      <c r="AS448" s="12"/>
      <c r="AT448" s="14" t="str">
        <f ca="1">IFERROR(VLOOKUP(B448,'[2]2017省级重点项目'!$B$3:$O$206,6,0),"")</f>
        <v/>
      </c>
      <c r="AU448" s="14" t="str">
        <f ca="1" t="shared" si="35"/>
        <v/>
      </c>
      <c r="AV448" s="14" t="str">
        <f ca="1">IFERROR(VLOOKUP(B448,'[2]2017省级重点项目'!$B$3:$O$206,7,0),"")</f>
        <v/>
      </c>
      <c r="AW448" s="14" t="str">
        <f ca="1" t="shared" si="36"/>
        <v/>
      </c>
      <c r="AX448" s="14" t="str">
        <f ca="1">IFERROR(VLOOKUP(B448,'[2]2017省级重点项目'!$B$3:$O$206,12,0),"")</f>
        <v/>
      </c>
      <c r="AY448" s="14" t="str">
        <f ca="1">IFERROR(VLOOKUP(B448,'[2]2017省级重点项目'!$B$3:$O$206,9,0),"")</f>
        <v/>
      </c>
      <c r="AZ448" s="14" t="str">
        <f ca="1">IFERROR(VLOOKUP(B448,'[2]2017省级重点项目'!$B$3:$O$206,10,0),"")</f>
        <v/>
      </c>
    </row>
    <row r="449" s="1" customFormat="1" ht="90" customHeight="1" spans="1:52">
      <c r="A449" s="11">
        <f>IF(AJ449="","",COUNTA($AJ$7:AJ449))</f>
        <v>432</v>
      </c>
      <c r="B449" s="12" t="s">
        <v>3145</v>
      </c>
      <c r="C449" s="12" t="s">
        <v>150</v>
      </c>
      <c r="D449" s="12" t="s">
        <v>61</v>
      </c>
      <c r="E449" s="12" t="s">
        <v>61</v>
      </c>
      <c r="F449" s="12" t="s">
        <v>78</v>
      </c>
      <c r="G449" s="13" t="s">
        <v>58</v>
      </c>
      <c r="H449" s="12" t="s">
        <v>229</v>
      </c>
      <c r="I449" s="12" t="s">
        <v>241</v>
      </c>
      <c r="J449" s="12" t="s">
        <v>3146</v>
      </c>
      <c r="K449" s="13" t="s">
        <v>3073</v>
      </c>
      <c r="L449" s="21">
        <v>21000</v>
      </c>
      <c r="M449" s="13"/>
      <c r="N449" s="13">
        <v>21000</v>
      </c>
      <c r="O449" s="13"/>
      <c r="P449" s="13"/>
      <c r="Q449" s="13"/>
      <c r="R449" s="13"/>
      <c r="S449" s="13" t="s">
        <v>83</v>
      </c>
      <c r="T449" s="13" t="s">
        <v>35</v>
      </c>
      <c r="U449" s="21">
        <v>0</v>
      </c>
      <c r="V449" s="12" t="s">
        <v>3147</v>
      </c>
      <c r="W449" s="21">
        <v>1000</v>
      </c>
      <c r="X449" s="12" t="s">
        <v>3148</v>
      </c>
      <c r="Y449" s="30">
        <v>8</v>
      </c>
      <c r="Z449" s="30"/>
      <c r="AA449" s="12"/>
      <c r="AB449" s="12"/>
      <c r="AC449" s="12"/>
      <c r="AD449" s="12"/>
      <c r="AE449" s="12"/>
      <c r="AF449" s="12"/>
      <c r="AG449" s="22" t="s">
        <v>246</v>
      </c>
      <c r="AH449" s="12" t="s">
        <v>247</v>
      </c>
      <c r="AI449" s="12" t="s">
        <v>253</v>
      </c>
      <c r="AJ449" s="46" t="s">
        <v>229</v>
      </c>
      <c r="AK449" s="13" t="s">
        <v>238</v>
      </c>
      <c r="AL449" s="24" t="s">
        <v>239</v>
      </c>
      <c r="AM449" s="13" t="s">
        <v>118</v>
      </c>
      <c r="AN449" s="13"/>
      <c r="AO449" s="12" t="s">
        <v>75</v>
      </c>
      <c r="AP449" s="12" t="s">
        <v>78</v>
      </c>
      <c r="AQ449" s="12"/>
      <c r="AR449" s="12"/>
      <c r="AS449" s="12"/>
      <c r="AT449" s="14" t="str">
        <f ca="1">IFERROR(VLOOKUP(B449,'[2]2017省级重点项目'!$B$3:$O$206,6,0),"")</f>
        <v/>
      </c>
      <c r="AU449" s="14" t="str">
        <f ca="1" t="shared" si="35"/>
        <v/>
      </c>
      <c r="AV449" s="14" t="str">
        <f ca="1">IFERROR(VLOOKUP(B449,'[2]2017省级重点项目'!$B$3:$O$206,7,0),"")</f>
        <v/>
      </c>
      <c r="AW449" s="14" t="str">
        <f ca="1" t="shared" si="36"/>
        <v/>
      </c>
      <c r="AX449" s="14" t="str">
        <f ca="1">IFERROR(VLOOKUP(B449,'[2]2017省级重点项目'!$B$3:$O$206,12,0),"")</f>
        <v/>
      </c>
      <c r="AY449" s="14" t="str">
        <f ca="1">IFERROR(VLOOKUP(B449,'[2]2017省级重点项目'!$B$3:$O$206,9,0),"")</f>
        <v/>
      </c>
      <c r="AZ449" s="14" t="str">
        <f ca="1">IFERROR(VLOOKUP(B449,'[2]2017省级重点项目'!$B$3:$O$206,10,0),"")</f>
        <v/>
      </c>
    </row>
    <row r="450" s="1" customFormat="1" ht="78" customHeight="1" spans="1:52">
      <c r="A450" s="11">
        <f>IF(AJ450="","",COUNTA($AJ$7:AJ450))</f>
        <v>433</v>
      </c>
      <c r="B450" s="14" t="s">
        <v>3149</v>
      </c>
      <c r="C450" s="14" t="s">
        <v>61</v>
      </c>
      <c r="D450" s="14"/>
      <c r="E450" s="14"/>
      <c r="F450" s="14"/>
      <c r="G450" s="11" t="s">
        <v>58</v>
      </c>
      <c r="H450" s="14" t="s">
        <v>600</v>
      </c>
      <c r="I450" s="14"/>
      <c r="J450" s="14" t="s">
        <v>3150</v>
      </c>
      <c r="K450" s="11" t="s">
        <v>65</v>
      </c>
      <c r="L450" s="20">
        <v>14363</v>
      </c>
      <c r="M450" s="11"/>
      <c r="N450" s="11"/>
      <c r="O450" s="11"/>
      <c r="P450" s="11"/>
      <c r="Q450" s="11"/>
      <c r="R450" s="11"/>
      <c r="S450" s="11"/>
      <c r="T450" s="11"/>
      <c r="U450" s="20">
        <v>0</v>
      </c>
      <c r="V450" s="14" t="s">
        <v>3151</v>
      </c>
      <c r="W450" s="20">
        <v>2000</v>
      </c>
      <c r="X450" s="14" t="s">
        <v>3152</v>
      </c>
      <c r="Y450" s="29">
        <v>12</v>
      </c>
      <c r="Z450" s="29"/>
      <c r="AA450" s="14"/>
      <c r="AB450" s="14"/>
      <c r="AC450" s="14"/>
      <c r="AD450" s="14"/>
      <c r="AE450" s="14"/>
      <c r="AF450" s="14"/>
      <c r="AG450" s="47" t="s">
        <v>280</v>
      </c>
      <c r="AH450" s="14"/>
      <c r="AI450" s="14"/>
      <c r="AJ450" s="45" t="s">
        <v>281</v>
      </c>
      <c r="AK450" s="11" t="s">
        <v>282</v>
      </c>
      <c r="AL450" s="24" t="s">
        <v>74</v>
      </c>
      <c r="AM450" s="11" t="s">
        <v>118</v>
      </c>
      <c r="AN450" s="11"/>
      <c r="AO450" s="12"/>
      <c r="AP450" s="14"/>
      <c r="AQ450" s="14"/>
      <c r="AR450" s="14"/>
      <c r="AS450" s="14"/>
      <c r="AT450" s="14" t="str">
        <f ca="1">IFERROR(VLOOKUP(B450,'[2]2017省级重点项目'!$B$3:$O$206,6,0),"")</f>
        <v/>
      </c>
      <c r="AU450" s="14" t="str">
        <f ca="1" t="shared" si="35"/>
        <v/>
      </c>
      <c r="AV450" s="14" t="str">
        <f ca="1">IFERROR(VLOOKUP(B450,'[2]2017省级重点项目'!$B$3:$O$206,7,0),"")</f>
        <v/>
      </c>
      <c r="AW450" s="14" t="str">
        <f ca="1" t="shared" si="36"/>
        <v/>
      </c>
      <c r="AX450" s="14" t="str">
        <f ca="1">IFERROR(VLOOKUP(B450,'[2]2017省级重点项目'!$B$3:$O$206,12,0),"")</f>
        <v/>
      </c>
      <c r="AY450" s="14" t="str">
        <f ca="1">IFERROR(VLOOKUP(B450,'[2]2017省级重点项目'!$B$3:$O$206,9,0),"")</f>
        <v/>
      </c>
      <c r="AZ450" s="14" t="str">
        <f ca="1">IFERROR(VLOOKUP(B450,'[2]2017省级重点项目'!$B$3:$O$206,10,0),"")</f>
        <v/>
      </c>
    </row>
    <row r="451" s="1" customFormat="1" ht="78" customHeight="1" spans="1:52">
      <c r="A451" s="11">
        <f>IF(AJ451="","",COUNTA($AJ$7:AJ451))</f>
        <v>434</v>
      </c>
      <c r="B451" s="14" t="s">
        <v>3153</v>
      </c>
      <c r="C451" s="14" t="s">
        <v>61</v>
      </c>
      <c r="D451" s="14"/>
      <c r="E451" s="14"/>
      <c r="F451" s="14"/>
      <c r="G451" s="11" t="s">
        <v>58</v>
      </c>
      <c r="H451" s="14" t="s">
        <v>62</v>
      </c>
      <c r="I451" s="14"/>
      <c r="J451" s="14" t="s">
        <v>3154</v>
      </c>
      <c r="K451" s="11" t="s">
        <v>3073</v>
      </c>
      <c r="L451" s="20">
        <v>75000</v>
      </c>
      <c r="M451" s="11"/>
      <c r="N451" s="11"/>
      <c r="O451" s="11"/>
      <c r="P451" s="11"/>
      <c r="Q451" s="11"/>
      <c r="R451" s="11"/>
      <c r="S451" s="11"/>
      <c r="T451" s="11"/>
      <c r="U451" s="20">
        <v>0</v>
      </c>
      <c r="V451" s="14" t="s">
        <v>3151</v>
      </c>
      <c r="W451" s="20">
        <v>10000</v>
      </c>
      <c r="X451" s="14" t="s">
        <v>3152</v>
      </c>
      <c r="Y451" s="29">
        <v>3</v>
      </c>
      <c r="Z451" s="29"/>
      <c r="AA451" s="14"/>
      <c r="AB451" s="14"/>
      <c r="AC451" s="14"/>
      <c r="AD451" s="14"/>
      <c r="AE451" s="14"/>
      <c r="AF451" s="14"/>
      <c r="AG451" s="47" t="s">
        <v>280</v>
      </c>
      <c r="AH451" s="14"/>
      <c r="AI451" s="14"/>
      <c r="AJ451" s="45" t="s">
        <v>281</v>
      </c>
      <c r="AK451" s="11" t="s">
        <v>282</v>
      </c>
      <c r="AL451" s="24" t="s">
        <v>74</v>
      </c>
      <c r="AM451" s="11" t="s">
        <v>118</v>
      </c>
      <c r="AN451" s="11"/>
      <c r="AO451" s="12"/>
      <c r="AP451" s="14"/>
      <c r="AQ451" s="14"/>
      <c r="AR451" s="14"/>
      <c r="AS451" s="14"/>
      <c r="AT451" s="14" t="str">
        <f ca="1">IFERROR(VLOOKUP(B451,'[2]2017省级重点项目'!$B$3:$O$206,6,0),"")</f>
        <v/>
      </c>
      <c r="AU451" s="14" t="str">
        <f ca="1" t="shared" si="35"/>
        <v/>
      </c>
      <c r="AV451" s="14" t="str">
        <f ca="1">IFERROR(VLOOKUP(B451,'[2]2017省级重点项目'!$B$3:$O$206,7,0),"")</f>
        <v/>
      </c>
      <c r="AW451" s="14" t="str">
        <f ca="1" t="shared" si="36"/>
        <v/>
      </c>
      <c r="AX451" s="14" t="str">
        <f ca="1">IFERROR(VLOOKUP(B451,'[2]2017省级重点项目'!$B$3:$O$206,12,0),"")</f>
        <v/>
      </c>
      <c r="AY451" s="14" t="str">
        <f ca="1">IFERROR(VLOOKUP(B451,'[2]2017省级重点项目'!$B$3:$O$206,9,0),"")</f>
        <v/>
      </c>
      <c r="AZ451" s="14" t="str">
        <f ca="1">IFERROR(VLOOKUP(B451,'[2]2017省级重点项目'!$B$3:$O$206,10,0),"")</f>
        <v/>
      </c>
    </row>
    <row r="452" s="1" customFormat="1" ht="73" customHeight="1" spans="1:52">
      <c r="A452" s="11">
        <f>IF(AJ452="","",COUNTA($AJ$7:AJ452))</f>
        <v>435</v>
      </c>
      <c r="B452" s="14" t="s">
        <v>3155</v>
      </c>
      <c r="C452" s="14" t="s">
        <v>61</v>
      </c>
      <c r="D452" s="14"/>
      <c r="E452" s="14"/>
      <c r="F452" s="14"/>
      <c r="G452" s="11" t="s">
        <v>58</v>
      </c>
      <c r="H452" s="14" t="s">
        <v>727</v>
      </c>
      <c r="I452" s="14"/>
      <c r="J452" s="14" t="s">
        <v>3156</v>
      </c>
      <c r="K452" s="11" t="s">
        <v>3073</v>
      </c>
      <c r="L452" s="20">
        <v>10000</v>
      </c>
      <c r="M452" s="11"/>
      <c r="N452" s="11"/>
      <c r="O452" s="11"/>
      <c r="P452" s="11"/>
      <c r="Q452" s="11"/>
      <c r="R452" s="11"/>
      <c r="S452" s="11"/>
      <c r="T452" s="11"/>
      <c r="U452" s="20">
        <v>0</v>
      </c>
      <c r="V452" s="14" t="s">
        <v>3151</v>
      </c>
      <c r="W452" s="20">
        <v>2000</v>
      </c>
      <c r="X452" s="14" t="s">
        <v>3152</v>
      </c>
      <c r="Y452" s="29">
        <v>7</v>
      </c>
      <c r="Z452" s="29"/>
      <c r="AA452" s="14"/>
      <c r="AB452" s="14"/>
      <c r="AC452" s="14"/>
      <c r="AD452" s="14"/>
      <c r="AE452" s="14"/>
      <c r="AF452" s="14"/>
      <c r="AG452" s="47" t="s">
        <v>280</v>
      </c>
      <c r="AH452" s="14"/>
      <c r="AI452" s="14"/>
      <c r="AJ452" s="45" t="s">
        <v>281</v>
      </c>
      <c r="AK452" s="11" t="s">
        <v>282</v>
      </c>
      <c r="AL452" s="24" t="s">
        <v>74</v>
      </c>
      <c r="AM452" s="11" t="s">
        <v>118</v>
      </c>
      <c r="AN452" s="11"/>
      <c r="AO452" s="12"/>
      <c r="AP452" s="14"/>
      <c r="AQ452" s="14"/>
      <c r="AR452" s="14"/>
      <c r="AS452" s="14"/>
      <c r="AT452" s="14" t="str">
        <f ca="1">IFERROR(VLOOKUP(B452,'[2]2017省级重点项目'!$B$3:$O$206,6,0),"")</f>
        <v/>
      </c>
      <c r="AU452" s="14" t="str">
        <f ca="1" t="shared" si="35"/>
        <v/>
      </c>
      <c r="AV452" s="14" t="str">
        <f ca="1">IFERROR(VLOOKUP(B452,'[2]2017省级重点项目'!$B$3:$O$206,7,0),"")</f>
        <v/>
      </c>
      <c r="AW452" s="14" t="str">
        <f ca="1" t="shared" si="36"/>
        <v/>
      </c>
      <c r="AX452" s="14" t="str">
        <f ca="1">IFERROR(VLOOKUP(B452,'[2]2017省级重点项目'!$B$3:$O$206,12,0),"")</f>
        <v/>
      </c>
      <c r="AY452" s="14" t="str">
        <f ca="1">IFERROR(VLOOKUP(B452,'[2]2017省级重点项目'!$B$3:$O$206,9,0),"")</f>
        <v/>
      </c>
      <c r="AZ452" s="14" t="str">
        <f ca="1">IFERROR(VLOOKUP(B452,'[2]2017省级重点项目'!$B$3:$O$206,10,0),"")</f>
        <v/>
      </c>
    </row>
    <row r="453" s="1" customFormat="1" ht="21" customHeight="1" spans="1:53">
      <c r="A453" s="11"/>
      <c r="B453" s="11" t="s">
        <v>293</v>
      </c>
      <c r="C453" s="11"/>
      <c r="D453" s="11"/>
      <c r="E453" s="11"/>
      <c r="F453" s="11"/>
      <c r="G453" s="11"/>
      <c r="H453" s="11"/>
      <c r="I453" s="11"/>
      <c r="J453" s="11">
        <f ca="1">COUNTIFS(AM:AM,"计划新开工",G:G,B453)</f>
        <v>13</v>
      </c>
      <c r="K453" s="11" t="s">
        <v>56</v>
      </c>
      <c r="L453" s="20">
        <f ca="1">SUMIFS(L:L,AM:AM,"计划新开工",G:G,B453)</f>
        <v>4787964</v>
      </c>
      <c r="M453" s="11"/>
      <c r="N453" s="11"/>
      <c r="O453" s="11"/>
      <c r="P453" s="11"/>
      <c r="Q453" s="11"/>
      <c r="R453" s="11"/>
      <c r="S453" s="11"/>
      <c r="T453" s="11"/>
      <c r="U453" s="20">
        <f ca="1">SUMIFS(U:U,AM:AM,"计划新开工",G:G,B453)</f>
        <v>46400</v>
      </c>
      <c r="V453" s="11"/>
      <c r="W453" s="20">
        <f ca="1">SUMIFS(W:W,AM:AM,"计划新开工",G:G,B453)</f>
        <v>385000</v>
      </c>
      <c r="X453" s="11"/>
      <c r="Y453" s="29"/>
      <c r="Z453" s="29"/>
      <c r="AA453" s="11"/>
      <c r="AB453" s="11"/>
      <c r="AC453" s="11"/>
      <c r="AD453" s="11"/>
      <c r="AE453" s="11"/>
      <c r="AF453" s="11"/>
      <c r="AG453" s="43"/>
      <c r="AH453" s="44"/>
      <c r="AI453" s="44"/>
      <c r="AJ453" s="45"/>
      <c r="AK453" s="44"/>
      <c r="AL453" s="44"/>
      <c r="AM453" s="11"/>
      <c r="AN453" s="11"/>
      <c r="AO453" s="13"/>
      <c r="AP453" s="11"/>
      <c r="AQ453" s="11"/>
      <c r="AR453" s="14"/>
      <c r="AS453" s="11"/>
      <c r="AT453" s="11"/>
      <c r="AU453" s="11"/>
      <c r="AV453" s="11"/>
      <c r="AW453" s="11"/>
      <c r="AX453" s="11"/>
      <c r="AY453" s="11"/>
      <c r="AZ453" s="11"/>
      <c r="BA453" s="79"/>
    </row>
    <row r="454" s="1" customFormat="1" ht="77" customHeight="1" spans="1:52">
      <c r="A454" s="11">
        <f>IF(AJ454="","",COUNTA($AJ$7:AJ454))</f>
        <v>436</v>
      </c>
      <c r="B454" s="14" t="s">
        <v>3157</v>
      </c>
      <c r="C454" s="14"/>
      <c r="D454" s="14"/>
      <c r="E454" s="14"/>
      <c r="F454" s="14" t="s">
        <v>78</v>
      </c>
      <c r="G454" s="11" t="s">
        <v>293</v>
      </c>
      <c r="H454" s="14" t="s">
        <v>79</v>
      </c>
      <c r="I454" s="14" t="s">
        <v>604</v>
      </c>
      <c r="J454" s="14" t="s">
        <v>3158</v>
      </c>
      <c r="K454" s="11" t="s">
        <v>3159</v>
      </c>
      <c r="L454" s="20">
        <v>38190</v>
      </c>
      <c r="M454" s="11">
        <v>22190</v>
      </c>
      <c r="N454" s="11"/>
      <c r="O454" s="11"/>
      <c r="P454" s="11"/>
      <c r="Q454" s="11"/>
      <c r="R454" s="11"/>
      <c r="S454" s="11" t="s">
        <v>83</v>
      </c>
      <c r="T454" s="11" t="s">
        <v>766</v>
      </c>
      <c r="U454" s="20">
        <v>0</v>
      </c>
      <c r="V454" s="14" t="s">
        <v>3160</v>
      </c>
      <c r="W454" s="20">
        <v>33000</v>
      </c>
      <c r="X454" s="14" t="s">
        <v>2027</v>
      </c>
      <c r="Y454" s="29">
        <v>10</v>
      </c>
      <c r="Z454" s="29"/>
      <c r="AA454" s="14">
        <v>239</v>
      </c>
      <c r="AB454" s="14">
        <v>239</v>
      </c>
      <c r="AC454" s="14"/>
      <c r="AD454" s="14"/>
      <c r="AE454" s="14"/>
      <c r="AF454" s="14"/>
      <c r="AG454" s="47" t="s">
        <v>3161</v>
      </c>
      <c r="AH454" s="14"/>
      <c r="AI454" s="14" t="s">
        <v>3162</v>
      </c>
      <c r="AJ454" s="45" t="s">
        <v>79</v>
      </c>
      <c r="AK454" s="11" t="s">
        <v>89</v>
      </c>
      <c r="AL454" s="50" t="s">
        <v>609</v>
      </c>
      <c r="AM454" s="11" t="s">
        <v>118</v>
      </c>
      <c r="AN454" s="11"/>
      <c r="AO454" s="12" t="s">
        <v>310</v>
      </c>
      <c r="AP454" s="14" t="s">
        <v>78</v>
      </c>
      <c r="AQ454" s="14"/>
      <c r="AR454" s="14" t="s">
        <v>78</v>
      </c>
      <c r="AS454" s="14"/>
      <c r="AT454" s="14" t="str">
        <f ca="1">IFERROR(VLOOKUP(B454,'[2]2017省级重点项目'!$B$3:$O$206,6,0),"")</f>
        <v/>
      </c>
      <c r="AU454" s="14" t="str">
        <f ca="1" t="shared" ref="AU454:AU459" si="37">IFERROR(L454-AT454,"")</f>
        <v/>
      </c>
      <c r="AV454" s="14" t="str">
        <f ca="1">IFERROR(VLOOKUP(B454,'[2]2017省级重点项目'!$B$3:$O$206,7,0),"")</f>
        <v/>
      </c>
      <c r="AW454" s="14" t="str">
        <f ca="1" t="shared" ref="AW454:AW459" si="38">IFERROR(W454-AV454,"")</f>
        <v/>
      </c>
      <c r="AX454" s="14" t="str">
        <f ca="1">IFERROR(VLOOKUP(B454,'[2]2017省级重点项目'!$B$3:$O$206,12,0),"")</f>
        <v/>
      </c>
      <c r="AY454" s="14" t="str">
        <f ca="1">IFERROR(VLOOKUP(B454,'[2]2017省级重点项目'!$B$3:$O$206,9,0),"")</f>
        <v/>
      </c>
      <c r="AZ454" s="14" t="str">
        <f ca="1">IFERROR(VLOOKUP(B454,'[2]2017省级重点项目'!$B$3:$O$206,10,0),"")</f>
        <v/>
      </c>
    </row>
    <row r="455" s="1" customFormat="1" ht="60" spans="1:52">
      <c r="A455" s="11">
        <f>IF(AJ455="","",COUNTA($AJ$7:AJ455))</f>
        <v>437</v>
      </c>
      <c r="B455" s="12" t="s">
        <v>3163</v>
      </c>
      <c r="C455" s="13"/>
      <c r="D455" s="13"/>
      <c r="E455" s="13" t="s">
        <v>61</v>
      </c>
      <c r="F455" s="13" t="s">
        <v>61</v>
      </c>
      <c r="G455" s="13" t="s">
        <v>293</v>
      </c>
      <c r="H455" s="13" t="s">
        <v>97</v>
      </c>
      <c r="I455" s="13" t="s">
        <v>3164</v>
      </c>
      <c r="J455" s="12" t="s">
        <v>3165</v>
      </c>
      <c r="K455" s="13" t="s">
        <v>825</v>
      </c>
      <c r="L455" s="21">
        <v>20000</v>
      </c>
      <c r="M455" s="13">
        <v>23500</v>
      </c>
      <c r="N455" s="13"/>
      <c r="O455" s="13"/>
      <c r="P455" s="13"/>
      <c r="Q455" s="13"/>
      <c r="R455" s="13"/>
      <c r="S455" s="13" t="s">
        <v>3166</v>
      </c>
      <c r="T455" s="13" t="s">
        <v>61</v>
      </c>
      <c r="U455" s="21">
        <v>0</v>
      </c>
      <c r="V455" s="12" t="s">
        <v>3167</v>
      </c>
      <c r="W455" s="21">
        <v>17000</v>
      </c>
      <c r="X455" s="12" t="s">
        <v>3168</v>
      </c>
      <c r="Y455" s="30">
        <v>10</v>
      </c>
      <c r="Z455" s="30"/>
      <c r="AA455" s="13">
        <v>370</v>
      </c>
      <c r="AB455" s="13"/>
      <c r="AC455" s="13"/>
      <c r="AD455" s="13"/>
      <c r="AE455" s="13"/>
      <c r="AF455" s="13"/>
      <c r="AG455" s="22" t="s">
        <v>3169</v>
      </c>
      <c r="AH455" s="13"/>
      <c r="AI455" s="13"/>
      <c r="AJ455" s="46" t="s">
        <v>97</v>
      </c>
      <c r="AK455" s="13" t="s">
        <v>108</v>
      </c>
      <c r="AL455" s="13" t="s">
        <v>857</v>
      </c>
      <c r="AM455" s="13" t="s">
        <v>118</v>
      </c>
      <c r="AN455" s="13"/>
      <c r="AO455" s="13" t="s">
        <v>310</v>
      </c>
      <c r="AP455" s="13"/>
      <c r="AQ455" s="13"/>
      <c r="AR455" s="13"/>
      <c r="AS455" s="13"/>
      <c r="AT455" s="14" t="str">
        <f ca="1">IFERROR(VLOOKUP(B455,'[2]2017省级重点项目'!$B$3:$O$206,6,0),"")</f>
        <v/>
      </c>
      <c r="AU455" s="14" t="str">
        <f ca="1" t="shared" si="37"/>
        <v/>
      </c>
      <c r="AV455" s="14" t="str">
        <f ca="1">IFERROR(VLOOKUP(B455,'[2]2017省级重点项目'!$B$3:$O$206,7,0),"")</f>
        <v/>
      </c>
      <c r="AW455" s="14" t="str">
        <f ca="1" t="shared" si="38"/>
        <v/>
      </c>
      <c r="AX455" s="14" t="str">
        <f ca="1">IFERROR(VLOOKUP(B455,'[2]2017省级重点项目'!$B$3:$O$206,12,0),"")</f>
        <v/>
      </c>
      <c r="AY455" s="14" t="str">
        <f ca="1">IFERROR(VLOOKUP(B455,'[2]2017省级重点项目'!$B$3:$O$206,9,0),"")</f>
        <v/>
      </c>
      <c r="AZ455" s="14" t="str">
        <f ca="1">IFERROR(VLOOKUP(B455,'[2]2017省级重点项目'!$B$3:$O$206,10,0),"")</f>
        <v/>
      </c>
    </row>
    <row r="456" s="1" customFormat="1" ht="80" customHeight="1" spans="1:52">
      <c r="A456" s="11">
        <f>IF(AJ456="","",COUNTA($AJ$7:AJ456))</f>
        <v>438</v>
      </c>
      <c r="B456" s="12" t="s">
        <v>3170</v>
      </c>
      <c r="C456" s="13" t="s">
        <v>117</v>
      </c>
      <c r="D456" s="13" t="s">
        <v>117</v>
      </c>
      <c r="E456" s="13" t="s">
        <v>78</v>
      </c>
      <c r="F456" s="13" t="s">
        <v>78</v>
      </c>
      <c r="G456" s="13" t="s">
        <v>293</v>
      </c>
      <c r="H456" s="13" t="s">
        <v>97</v>
      </c>
      <c r="I456" s="13" t="s">
        <v>110</v>
      </c>
      <c r="J456" s="12" t="s">
        <v>3171</v>
      </c>
      <c r="K456" s="13" t="s">
        <v>3073</v>
      </c>
      <c r="L456" s="21">
        <v>50027</v>
      </c>
      <c r="M456" s="13"/>
      <c r="N456" s="13" t="s">
        <v>3172</v>
      </c>
      <c r="O456" s="13" t="s">
        <v>3173</v>
      </c>
      <c r="P456" s="13"/>
      <c r="Q456" s="13"/>
      <c r="R456" s="13"/>
      <c r="S456" s="13" t="s">
        <v>3174</v>
      </c>
      <c r="T456" s="13" t="s">
        <v>35</v>
      </c>
      <c r="U456" s="21">
        <v>1000</v>
      </c>
      <c r="V456" s="12" t="s">
        <v>3175</v>
      </c>
      <c r="W456" s="21">
        <v>46000</v>
      </c>
      <c r="X456" s="12" t="s">
        <v>3176</v>
      </c>
      <c r="Y456" s="30">
        <v>2</v>
      </c>
      <c r="Z456" s="30"/>
      <c r="AA456" s="13" t="s">
        <v>3177</v>
      </c>
      <c r="AB456" s="13" t="s">
        <v>3177</v>
      </c>
      <c r="AC456" s="13" t="s">
        <v>3177</v>
      </c>
      <c r="AD456" s="13" t="s">
        <v>3177</v>
      </c>
      <c r="AE456" s="13" t="s">
        <v>3178</v>
      </c>
      <c r="AF456" s="13" t="s">
        <v>3178</v>
      </c>
      <c r="AG456" s="22" t="s">
        <v>3179</v>
      </c>
      <c r="AH456" s="13" t="s">
        <v>3180</v>
      </c>
      <c r="AI456" s="13" t="s">
        <v>3181</v>
      </c>
      <c r="AJ456" s="46" t="s">
        <v>97</v>
      </c>
      <c r="AK456" s="13" t="s">
        <v>108</v>
      </c>
      <c r="AL456" s="13" t="s">
        <v>857</v>
      </c>
      <c r="AM456" s="13" t="s">
        <v>118</v>
      </c>
      <c r="AN456" s="13"/>
      <c r="AO456" s="13" t="s">
        <v>310</v>
      </c>
      <c r="AP456" s="13" t="s">
        <v>78</v>
      </c>
      <c r="AQ456" s="13"/>
      <c r="AR456" s="13" t="s">
        <v>78</v>
      </c>
      <c r="AS456" s="13"/>
      <c r="AT456" s="14" t="str">
        <f ca="1">IFERROR(VLOOKUP(B456,'[2]2017省级重点项目'!$B$3:$O$206,6,0),"")</f>
        <v/>
      </c>
      <c r="AU456" s="14" t="str">
        <f ca="1" t="shared" si="37"/>
        <v/>
      </c>
      <c r="AV456" s="14" t="str">
        <f ca="1">IFERROR(VLOOKUP(B456,'[2]2017省级重点项目'!$B$3:$O$206,7,0),"")</f>
        <v/>
      </c>
      <c r="AW456" s="14" t="str">
        <f ca="1" t="shared" si="38"/>
        <v/>
      </c>
      <c r="AX456" s="14" t="str">
        <f ca="1">IFERROR(VLOOKUP(B456,'[2]2017省级重点项目'!$B$3:$O$206,12,0),"")</f>
        <v/>
      </c>
      <c r="AY456" s="14" t="str">
        <f ca="1">IFERROR(VLOOKUP(B456,'[2]2017省级重点项目'!$B$3:$O$206,9,0),"")</f>
        <v/>
      </c>
      <c r="AZ456" s="14" t="str">
        <f ca="1">IFERROR(VLOOKUP(B456,'[2]2017省级重点项目'!$B$3:$O$206,10,0),"")</f>
        <v/>
      </c>
    </row>
    <row r="457" s="1" customFormat="1" ht="66" customHeight="1" spans="1:52">
      <c r="A457" s="11">
        <f>IF(AJ457="","",COUNTA($AJ$7:AJ457))</f>
        <v>439</v>
      </c>
      <c r="B457" s="12" t="s">
        <v>3182</v>
      </c>
      <c r="C457" s="12" t="s">
        <v>78</v>
      </c>
      <c r="D457" s="12" t="s">
        <v>78</v>
      </c>
      <c r="E457" s="12" t="s">
        <v>78</v>
      </c>
      <c r="F457" s="12" t="s">
        <v>61</v>
      </c>
      <c r="G457" s="13" t="s">
        <v>293</v>
      </c>
      <c r="H457" s="12" t="s">
        <v>130</v>
      </c>
      <c r="I457" s="12" t="s">
        <v>151</v>
      </c>
      <c r="J457" s="12" t="s">
        <v>3183</v>
      </c>
      <c r="K457" s="13" t="s">
        <v>825</v>
      </c>
      <c r="L457" s="21">
        <v>32000</v>
      </c>
      <c r="M457" s="13">
        <v>32000</v>
      </c>
      <c r="N457" s="13">
        <v>0</v>
      </c>
      <c r="O457" s="13">
        <v>0</v>
      </c>
      <c r="P457" s="13">
        <v>0</v>
      </c>
      <c r="Q457" s="13">
        <v>0</v>
      </c>
      <c r="R457" s="13">
        <v>0</v>
      </c>
      <c r="S457" s="13" t="s">
        <v>83</v>
      </c>
      <c r="T457" s="13" t="s">
        <v>123</v>
      </c>
      <c r="U457" s="21">
        <v>400</v>
      </c>
      <c r="V457" s="12" t="s">
        <v>3184</v>
      </c>
      <c r="W457" s="21">
        <v>17000</v>
      </c>
      <c r="X457" s="12" t="s">
        <v>3185</v>
      </c>
      <c r="Y457" s="30">
        <v>7</v>
      </c>
      <c r="Z457" s="30"/>
      <c r="AA457" s="12">
        <v>183</v>
      </c>
      <c r="AB457" s="12">
        <v>183</v>
      </c>
      <c r="AC457" s="12">
        <v>0</v>
      </c>
      <c r="AD457" s="12">
        <v>0</v>
      </c>
      <c r="AE457" s="12">
        <v>0</v>
      </c>
      <c r="AF457" s="12">
        <v>0</v>
      </c>
      <c r="AG457" s="22" t="s">
        <v>371</v>
      </c>
      <c r="AH457" s="12" t="s">
        <v>3186</v>
      </c>
      <c r="AI457" s="12" t="s">
        <v>3187</v>
      </c>
      <c r="AJ457" s="46" t="s">
        <v>130</v>
      </c>
      <c r="AK457" s="13" t="s">
        <v>139</v>
      </c>
      <c r="AL457" s="24" t="s">
        <v>140</v>
      </c>
      <c r="AM457" s="13" t="s">
        <v>118</v>
      </c>
      <c r="AN457" s="13"/>
      <c r="AO457" s="12" t="s">
        <v>310</v>
      </c>
      <c r="AP457" s="12" t="s">
        <v>78</v>
      </c>
      <c r="AQ457" s="12" t="s">
        <v>78</v>
      </c>
      <c r="AR457" s="12"/>
      <c r="AS457" s="12"/>
      <c r="AT457" s="14">
        <f ca="1">IFERROR(VLOOKUP(B457,'[2]2017省级重点项目'!$B$3:$O$206,6,0),"")</f>
        <v>30000</v>
      </c>
      <c r="AU457" s="14">
        <f ca="1" t="shared" si="37"/>
        <v>2000</v>
      </c>
      <c r="AV457" s="14">
        <f ca="1">IFERROR(VLOOKUP(B457,'[2]2017省级重点项目'!$B$3:$O$206,7,0),"")</f>
        <v>20000</v>
      </c>
      <c r="AW457" s="14">
        <f ca="1" t="shared" si="38"/>
        <v>-3000</v>
      </c>
      <c r="AX457" s="14" t="str">
        <f ca="1">IFERROR(VLOOKUP(B457,'[2]2017省级重点项目'!$B$3:$O$206,12,0),"")</f>
        <v>闽侯县</v>
      </c>
      <c r="AY457" s="14">
        <f ca="1">IFERROR(VLOOKUP(B457,'[2]2017省级重点项目'!$B$3:$O$206,9,0),"")</f>
        <v>3</v>
      </c>
      <c r="AZ457" s="14" t="str">
        <f ca="1">IFERROR(VLOOKUP(B457,'[2]2017省级重点项目'!$B$3:$O$206,10,0),"")</f>
        <v>无</v>
      </c>
    </row>
    <row r="458" s="1" customFormat="1" ht="76" customHeight="1" spans="1:52">
      <c r="A458" s="11">
        <f>IF(AJ458="","",COUNTA($AJ$7:AJ458))</f>
        <v>440</v>
      </c>
      <c r="B458" s="15" t="s">
        <v>3188</v>
      </c>
      <c r="C458" s="16" t="s">
        <v>1607</v>
      </c>
      <c r="D458" s="16" t="s">
        <v>1607</v>
      </c>
      <c r="E458" s="16" t="s">
        <v>78</v>
      </c>
      <c r="F458" s="16" t="s">
        <v>78</v>
      </c>
      <c r="G458" s="11" t="s">
        <v>293</v>
      </c>
      <c r="H458" s="16" t="s">
        <v>168</v>
      </c>
      <c r="I458" s="16" t="s">
        <v>3189</v>
      </c>
      <c r="J458" s="16" t="s">
        <v>3190</v>
      </c>
      <c r="K458" s="24" t="s">
        <v>65</v>
      </c>
      <c r="L458" s="20">
        <v>126000</v>
      </c>
      <c r="M458" s="24">
        <v>126000</v>
      </c>
      <c r="N458" s="24"/>
      <c r="O458" s="24"/>
      <c r="P458" s="24"/>
      <c r="Q458" s="24"/>
      <c r="R458" s="26"/>
      <c r="S458" s="24"/>
      <c r="T458" s="24"/>
      <c r="U458" s="20">
        <v>0</v>
      </c>
      <c r="V458" s="16" t="s">
        <v>3191</v>
      </c>
      <c r="W458" s="20">
        <v>45000</v>
      </c>
      <c r="X458" s="16" t="s">
        <v>3192</v>
      </c>
      <c r="Y458" s="31">
        <v>3</v>
      </c>
      <c r="Z458" s="31"/>
      <c r="AA458" s="16">
        <v>3148.14</v>
      </c>
      <c r="AB458" s="16"/>
      <c r="AC458" s="16"/>
      <c r="AD458" s="16"/>
      <c r="AE458" s="16"/>
      <c r="AF458" s="16"/>
      <c r="AG458" s="51" t="s">
        <v>378</v>
      </c>
      <c r="AH458" s="16" t="s">
        <v>3193</v>
      </c>
      <c r="AI458" s="16" t="s">
        <v>3194</v>
      </c>
      <c r="AJ458" s="49" t="s">
        <v>168</v>
      </c>
      <c r="AK458" s="24" t="s">
        <v>177</v>
      </c>
      <c r="AL458" s="50" t="s">
        <v>178</v>
      </c>
      <c r="AM458" s="24" t="s">
        <v>118</v>
      </c>
      <c r="AN458" s="24"/>
      <c r="AO458" s="12" t="s">
        <v>310</v>
      </c>
      <c r="AP458" s="14" t="s">
        <v>78</v>
      </c>
      <c r="AQ458" s="14"/>
      <c r="AR458" s="14"/>
      <c r="AS458" s="14"/>
      <c r="AT458" s="14" t="str">
        <f ca="1">IFERROR(VLOOKUP(B458,'[2]2017省级重点项目'!$B$3:$O$206,6,0),"")</f>
        <v/>
      </c>
      <c r="AU458" s="14" t="str">
        <f ca="1" t="shared" si="37"/>
        <v/>
      </c>
      <c r="AV458" s="14" t="str">
        <f ca="1">IFERROR(VLOOKUP(B458,'[2]2017省级重点项目'!$B$3:$O$206,7,0),"")</f>
        <v/>
      </c>
      <c r="AW458" s="14" t="str">
        <f ca="1" t="shared" si="38"/>
        <v/>
      </c>
      <c r="AX458" s="14" t="str">
        <f ca="1">IFERROR(VLOOKUP(B458,'[2]2017省级重点项目'!$B$3:$O$206,12,0),"")</f>
        <v/>
      </c>
      <c r="AY458" s="14" t="str">
        <f ca="1">IFERROR(VLOOKUP(B458,'[2]2017省级重点项目'!$B$3:$O$206,9,0),"")</f>
        <v/>
      </c>
      <c r="AZ458" s="14" t="str">
        <f ca="1">IFERROR(VLOOKUP(B458,'[2]2017省级重点项目'!$B$3:$O$206,10,0),"")</f>
        <v/>
      </c>
    </row>
    <row r="459" s="1" customFormat="1" ht="81" customHeight="1" spans="1:52">
      <c r="A459" s="11">
        <f>IF(AJ459="","",COUNTA($AJ$7:AJ459))</f>
        <v>441</v>
      </c>
      <c r="B459" s="12" t="s">
        <v>3195</v>
      </c>
      <c r="C459" s="12" t="s">
        <v>150</v>
      </c>
      <c r="D459" s="12" t="s">
        <v>61</v>
      </c>
      <c r="E459" s="12" t="s">
        <v>61</v>
      </c>
      <c r="F459" s="12" t="s">
        <v>78</v>
      </c>
      <c r="G459" s="13" t="s">
        <v>293</v>
      </c>
      <c r="H459" s="12" t="s">
        <v>229</v>
      </c>
      <c r="I459" s="12" t="s">
        <v>241</v>
      </c>
      <c r="J459" s="12" t="s">
        <v>3196</v>
      </c>
      <c r="K459" s="13" t="s">
        <v>825</v>
      </c>
      <c r="L459" s="21">
        <v>16041</v>
      </c>
      <c r="M459" s="13">
        <v>16041</v>
      </c>
      <c r="N459" s="13">
        <v>0</v>
      </c>
      <c r="O459" s="13">
        <v>0</v>
      </c>
      <c r="P459" s="13">
        <v>0</v>
      </c>
      <c r="Q459" s="13">
        <v>0</v>
      </c>
      <c r="R459" s="13">
        <v>0</v>
      </c>
      <c r="S459" s="13" t="s">
        <v>83</v>
      </c>
      <c r="T459" s="13" t="s">
        <v>35</v>
      </c>
      <c r="U459" s="21">
        <v>0</v>
      </c>
      <c r="V459" s="12" t="s">
        <v>3197</v>
      </c>
      <c r="W459" s="21">
        <v>6000</v>
      </c>
      <c r="X459" s="12" t="s">
        <v>3198</v>
      </c>
      <c r="Y459" s="30">
        <v>10</v>
      </c>
      <c r="Z459" s="30"/>
      <c r="AA459" s="12">
        <v>271.34</v>
      </c>
      <c r="AB459" s="12">
        <v>0</v>
      </c>
      <c r="AC459" s="12">
        <v>0</v>
      </c>
      <c r="AD459" s="12">
        <v>0</v>
      </c>
      <c r="AE459" s="12">
        <v>0</v>
      </c>
      <c r="AF459" s="12">
        <v>0</v>
      </c>
      <c r="AG459" s="22" t="s">
        <v>425</v>
      </c>
      <c r="AH459" s="12" t="s">
        <v>3199</v>
      </c>
      <c r="AI459" s="12" t="s">
        <v>3200</v>
      </c>
      <c r="AJ459" s="46" t="s">
        <v>229</v>
      </c>
      <c r="AK459" s="13" t="s">
        <v>238</v>
      </c>
      <c r="AL459" s="50" t="s">
        <v>455</v>
      </c>
      <c r="AM459" s="13" t="s">
        <v>118</v>
      </c>
      <c r="AN459" s="13"/>
      <c r="AO459" s="12" t="s">
        <v>310</v>
      </c>
      <c r="AP459" s="12" t="s">
        <v>78</v>
      </c>
      <c r="AQ459" s="12"/>
      <c r="AR459" s="12"/>
      <c r="AS459" s="12"/>
      <c r="AT459" s="14" t="str">
        <f ca="1">IFERROR(VLOOKUP(B459,'[2]2017省级重点项目'!$B$3:$O$206,6,0),"")</f>
        <v/>
      </c>
      <c r="AU459" s="14" t="str">
        <f ca="1" t="shared" si="37"/>
        <v/>
      </c>
      <c r="AV459" s="14" t="str">
        <f ca="1">IFERROR(VLOOKUP(B459,'[2]2017省级重点项目'!$B$3:$O$206,7,0),"")</f>
        <v/>
      </c>
      <c r="AW459" s="14" t="str">
        <f ca="1" t="shared" si="38"/>
        <v/>
      </c>
      <c r="AX459" s="14" t="str">
        <f ca="1">IFERROR(VLOOKUP(B459,'[2]2017省级重点项目'!$B$3:$O$206,12,0),"")</f>
        <v/>
      </c>
      <c r="AY459" s="14" t="str">
        <f ca="1">IFERROR(VLOOKUP(B459,'[2]2017省级重点项目'!$B$3:$O$206,9,0),"")</f>
        <v/>
      </c>
      <c r="AZ459" s="14" t="str">
        <f ca="1">IFERROR(VLOOKUP(B459,'[2]2017省级重点项目'!$B$3:$O$206,10,0),"")</f>
        <v/>
      </c>
    </row>
    <row r="460" s="1" customFormat="1" ht="60" spans="1:53">
      <c r="A460" s="11">
        <f>IF(AJ460="","",COUNTA($AJ$7:AJ460))</f>
        <v>442</v>
      </c>
      <c r="B460" s="15" t="s">
        <v>3201</v>
      </c>
      <c r="C460" s="17" t="s">
        <v>61</v>
      </c>
      <c r="D460" s="17" t="s">
        <v>61</v>
      </c>
      <c r="E460" s="17"/>
      <c r="F460" s="17" t="s">
        <v>61</v>
      </c>
      <c r="G460" s="17" t="s">
        <v>293</v>
      </c>
      <c r="H460" s="17" t="s">
        <v>264</v>
      </c>
      <c r="I460" s="17" t="s">
        <v>3202</v>
      </c>
      <c r="J460" s="15" t="s">
        <v>3203</v>
      </c>
      <c r="K460" s="17" t="s">
        <v>1598</v>
      </c>
      <c r="L460" s="21">
        <v>12500</v>
      </c>
      <c r="M460" s="17">
        <v>12500</v>
      </c>
      <c r="N460" s="17"/>
      <c r="O460" s="17"/>
      <c r="P460" s="17"/>
      <c r="Q460" s="17"/>
      <c r="R460" s="17"/>
      <c r="S460" s="17" t="s">
        <v>35</v>
      </c>
      <c r="T460" s="17" t="s">
        <v>35</v>
      </c>
      <c r="U460" s="21">
        <v>0</v>
      </c>
      <c r="V460" s="15" t="s">
        <v>3204</v>
      </c>
      <c r="W460" s="21">
        <v>12500</v>
      </c>
      <c r="X460" s="12" t="s">
        <v>3205</v>
      </c>
      <c r="Y460" s="30">
        <v>7</v>
      </c>
      <c r="Z460" s="30"/>
      <c r="AA460" s="17"/>
      <c r="AB460" s="17"/>
      <c r="AC460" s="17"/>
      <c r="AD460" s="17"/>
      <c r="AE460" s="17" t="s">
        <v>269</v>
      </c>
      <c r="AF460" s="17" t="s">
        <v>269</v>
      </c>
      <c r="AG460" s="48" t="s">
        <v>3206</v>
      </c>
      <c r="AH460" s="17"/>
      <c r="AI460" s="17"/>
      <c r="AJ460" s="52" t="s">
        <v>264</v>
      </c>
      <c r="AK460" s="17" t="s">
        <v>272</v>
      </c>
      <c r="AL460" s="88" t="s">
        <v>2379</v>
      </c>
      <c r="AM460" s="17" t="s">
        <v>118</v>
      </c>
      <c r="AN460" s="17"/>
      <c r="AO460" s="54"/>
      <c r="AP460" s="54"/>
      <c r="AQ460" s="54"/>
      <c r="AR460" s="54"/>
      <c r="AS460" s="54"/>
      <c r="AT460" s="12" t="s">
        <v>689</v>
      </c>
      <c r="AU460" s="12" t="s">
        <v>689</v>
      </c>
      <c r="AV460" s="12" t="s">
        <v>689</v>
      </c>
      <c r="AW460" s="12" t="s">
        <v>689</v>
      </c>
      <c r="AX460" s="12" t="s">
        <v>689</v>
      </c>
      <c r="AY460" s="12" t="s">
        <v>689</v>
      </c>
      <c r="AZ460" s="12" t="s">
        <v>689</v>
      </c>
      <c r="BA460" s="55"/>
    </row>
    <row r="461" s="1" customFormat="1" ht="60" spans="1:53">
      <c r="A461" s="11">
        <f>IF(AJ461="","",COUNTA($AJ$7:AJ461))</f>
        <v>443</v>
      </c>
      <c r="B461" s="15" t="s">
        <v>3207</v>
      </c>
      <c r="C461" s="17" t="s">
        <v>61</v>
      </c>
      <c r="D461" s="17" t="s">
        <v>61</v>
      </c>
      <c r="E461" s="17"/>
      <c r="F461" s="17" t="s">
        <v>61</v>
      </c>
      <c r="G461" s="17" t="s">
        <v>293</v>
      </c>
      <c r="H461" s="17" t="s">
        <v>264</v>
      </c>
      <c r="I461" s="17" t="s">
        <v>265</v>
      </c>
      <c r="J461" s="15" t="s">
        <v>3208</v>
      </c>
      <c r="K461" s="17" t="s">
        <v>3073</v>
      </c>
      <c r="L461" s="21">
        <v>90000</v>
      </c>
      <c r="M461" s="17">
        <v>90000</v>
      </c>
      <c r="N461" s="17"/>
      <c r="O461" s="17"/>
      <c r="P461" s="17"/>
      <c r="Q461" s="17"/>
      <c r="R461" s="17"/>
      <c r="S461" s="17" t="s">
        <v>35</v>
      </c>
      <c r="T461" s="17" t="s">
        <v>35</v>
      </c>
      <c r="U461" s="21">
        <v>0</v>
      </c>
      <c r="V461" s="15" t="s">
        <v>3209</v>
      </c>
      <c r="W461" s="21">
        <v>30000</v>
      </c>
      <c r="X461" s="15" t="s">
        <v>3210</v>
      </c>
      <c r="Y461" s="30">
        <v>9</v>
      </c>
      <c r="Z461" s="30"/>
      <c r="AA461" s="17"/>
      <c r="AB461" s="17"/>
      <c r="AC461" s="17"/>
      <c r="AD461" s="17"/>
      <c r="AE461" s="17" t="s">
        <v>269</v>
      </c>
      <c r="AF461" s="17" t="s">
        <v>269</v>
      </c>
      <c r="AG461" s="52" t="s">
        <v>3211</v>
      </c>
      <c r="AH461" s="17"/>
      <c r="AI461" s="17"/>
      <c r="AJ461" s="52" t="s">
        <v>264</v>
      </c>
      <c r="AK461" s="17" t="s">
        <v>272</v>
      </c>
      <c r="AL461" s="88" t="s">
        <v>2379</v>
      </c>
      <c r="AM461" s="17" t="s">
        <v>118</v>
      </c>
      <c r="AN461" s="17"/>
      <c r="AO461" s="54"/>
      <c r="AP461" s="54"/>
      <c r="AQ461" s="54"/>
      <c r="AR461" s="54"/>
      <c r="AS461" s="54"/>
      <c r="AT461" s="12" t="s">
        <v>689</v>
      </c>
      <c r="AU461" s="12" t="s">
        <v>689</v>
      </c>
      <c r="AV461" s="12" t="s">
        <v>689</v>
      </c>
      <c r="AW461" s="12" t="s">
        <v>689</v>
      </c>
      <c r="AX461" s="12" t="s">
        <v>689</v>
      </c>
      <c r="AY461" s="12" t="s">
        <v>689</v>
      </c>
      <c r="AZ461" s="12" t="s">
        <v>689</v>
      </c>
      <c r="BA461" s="55"/>
    </row>
    <row r="462" s="1" customFormat="1" ht="60" spans="1:53">
      <c r="A462" s="11">
        <f>IF(AJ462="","",COUNTA($AJ$7:AJ462))</f>
        <v>444</v>
      </c>
      <c r="B462" s="15" t="s">
        <v>3212</v>
      </c>
      <c r="C462" s="17" t="s">
        <v>61</v>
      </c>
      <c r="D462" s="17" t="s">
        <v>61</v>
      </c>
      <c r="E462" s="17"/>
      <c r="F462" s="17" t="s">
        <v>61</v>
      </c>
      <c r="G462" s="17" t="s">
        <v>293</v>
      </c>
      <c r="H462" s="17" t="s">
        <v>264</v>
      </c>
      <c r="I462" s="17" t="s">
        <v>265</v>
      </c>
      <c r="J462" s="15" t="s">
        <v>3213</v>
      </c>
      <c r="K462" s="17" t="s">
        <v>825</v>
      </c>
      <c r="L462" s="21">
        <v>10000</v>
      </c>
      <c r="M462" s="17"/>
      <c r="N462" s="17"/>
      <c r="O462" s="17"/>
      <c r="P462" s="17"/>
      <c r="Q462" s="17"/>
      <c r="R462" s="17">
        <v>10000</v>
      </c>
      <c r="S462" s="17" t="s">
        <v>35</v>
      </c>
      <c r="T462" s="17" t="s">
        <v>35</v>
      </c>
      <c r="U462" s="21">
        <v>0</v>
      </c>
      <c r="V462" s="15" t="s">
        <v>3214</v>
      </c>
      <c r="W462" s="21">
        <v>8500</v>
      </c>
      <c r="X462" s="15" t="s">
        <v>2840</v>
      </c>
      <c r="Y462" s="30">
        <v>1</v>
      </c>
      <c r="Z462" s="30">
        <v>12</v>
      </c>
      <c r="AA462" s="17">
        <v>52</v>
      </c>
      <c r="AB462" s="17">
        <v>52</v>
      </c>
      <c r="AC462" s="17"/>
      <c r="AD462" s="17"/>
      <c r="AE462" s="17" t="s">
        <v>269</v>
      </c>
      <c r="AF462" s="17" t="s">
        <v>269</v>
      </c>
      <c r="AG462" s="48" t="s">
        <v>3215</v>
      </c>
      <c r="AH462" s="17"/>
      <c r="AI462" s="17"/>
      <c r="AJ462" s="52" t="s">
        <v>264</v>
      </c>
      <c r="AK462" s="17" t="s">
        <v>272</v>
      </c>
      <c r="AL462" s="17" t="s">
        <v>273</v>
      </c>
      <c r="AM462" s="17" t="s">
        <v>118</v>
      </c>
      <c r="AN462" s="17"/>
      <c r="AO462" s="54"/>
      <c r="AP462" s="54"/>
      <c r="AQ462" s="54"/>
      <c r="AR462" s="54"/>
      <c r="AS462" s="54"/>
      <c r="AT462" s="12"/>
      <c r="AU462" s="12"/>
      <c r="AV462" s="12"/>
      <c r="AW462" s="12"/>
      <c r="AX462" s="12"/>
      <c r="AY462" s="12"/>
      <c r="AZ462" s="12"/>
      <c r="BA462" s="55"/>
    </row>
    <row r="463" s="1" customFormat="1" ht="77" customHeight="1" spans="1:52">
      <c r="A463" s="11">
        <f>IF(AJ463="","",COUNTA($AJ$7:AJ463))</f>
        <v>445</v>
      </c>
      <c r="B463" s="12" t="s">
        <v>3216</v>
      </c>
      <c r="C463" s="12" t="s">
        <v>117</v>
      </c>
      <c r="D463" s="12" t="s">
        <v>118</v>
      </c>
      <c r="E463" s="12" t="s">
        <v>78</v>
      </c>
      <c r="F463" s="12" t="s">
        <v>61</v>
      </c>
      <c r="G463" s="13" t="s">
        <v>293</v>
      </c>
      <c r="H463" s="12" t="s">
        <v>3217</v>
      </c>
      <c r="I463" s="12" t="s">
        <v>3218</v>
      </c>
      <c r="J463" s="12" t="s">
        <v>3219</v>
      </c>
      <c r="K463" s="13" t="s">
        <v>3073</v>
      </c>
      <c r="L463" s="21">
        <v>142340</v>
      </c>
      <c r="M463" s="13">
        <v>142339.77</v>
      </c>
      <c r="N463" s="13"/>
      <c r="O463" s="13"/>
      <c r="P463" s="13"/>
      <c r="Q463" s="13"/>
      <c r="R463" s="13"/>
      <c r="S463" s="13" t="s">
        <v>83</v>
      </c>
      <c r="T463" s="13" t="s">
        <v>35</v>
      </c>
      <c r="U463" s="21">
        <v>10000</v>
      </c>
      <c r="V463" s="12" t="s">
        <v>3220</v>
      </c>
      <c r="W463" s="21">
        <v>20000</v>
      </c>
      <c r="X463" s="12" t="s">
        <v>3221</v>
      </c>
      <c r="Y463" s="30">
        <v>3</v>
      </c>
      <c r="Z463" s="30"/>
      <c r="AA463" s="12">
        <v>373</v>
      </c>
      <c r="AB463" s="12">
        <v>373</v>
      </c>
      <c r="AC463" s="12">
        <v>27</v>
      </c>
      <c r="AD463" s="12">
        <v>27</v>
      </c>
      <c r="AE463" s="12">
        <v>0</v>
      </c>
      <c r="AF463" s="12">
        <v>0</v>
      </c>
      <c r="AG463" s="22" t="s">
        <v>386</v>
      </c>
      <c r="AH463" s="12" t="s">
        <v>488</v>
      </c>
      <c r="AI463" s="12" t="s">
        <v>489</v>
      </c>
      <c r="AJ463" s="46" t="s">
        <v>479</v>
      </c>
      <c r="AK463" s="13" t="s">
        <v>480</v>
      </c>
      <c r="AL463" s="24" t="s">
        <v>481</v>
      </c>
      <c r="AM463" s="13" t="s">
        <v>118</v>
      </c>
      <c r="AN463" s="13"/>
      <c r="AO463" s="12" t="s">
        <v>310</v>
      </c>
      <c r="AP463" s="12" t="s">
        <v>78</v>
      </c>
      <c r="AQ463" s="12" t="s">
        <v>78</v>
      </c>
      <c r="AR463" s="12"/>
      <c r="AS463" s="12"/>
      <c r="AT463" s="14" t="str">
        <f ca="1">IFERROR(VLOOKUP(B463,'[2]2017省级重点项目'!$B$3:$O$206,6,0),"")</f>
        <v/>
      </c>
      <c r="AU463" s="14" t="str">
        <f ca="1" t="shared" ref="AU463:AU466" si="39">IFERROR(L463-AT463,"")</f>
        <v/>
      </c>
      <c r="AV463" s="14" t="str">
        <f ca="1">IFERROR(VLOOKUP(B463,'[2]2017省级重点项目'!$B$3:$O$206,7,0),"")</f>
        <v/>
      </c>
      <c r="AW463" s="14" t="str">
        <f ca="1" t="shared" ref="AW463:AW466" si="40">IFERROR(W463-AV463,"")</f>
        <v/>
      </c>
      <c r="AX463" s="14" t="str">
        <f ca="1">IFERROR(VLOOKUP(B463,'[2]2017省级重点项目'!$B$3:$O$206,12,0),"")</f>
        <v/>
      </c>
      <c r="AY463" s="14" t="str">
        <f ca="1">IFERROR(VLOOKUP(B463,'[2]2017省级重点项目'!$B$3:$O$206,9,0),"")</f>
        <v/>
      </c>
      <c r="AZ463" s="14" t="str">
        <f ca="1">IFERROR(VLOOKUP(B463,'[2]2017省级重点项目'!$B$3:$O$206,10,0),"")</f>
        <v/>
      </c>
    </row>
    <row r="464" s="1" customFormat="1" ht="71" customHeight="1" spans="1:52">
      <c r="A464" s="11">
        <f>IF(AJ464="","",COUNTA($AJ$7:AJ464))</f>
        <v>446</v>
      </c>
      <c r="B464" s="12" t="s">
        <v>3222</v>
      </c>
      <c r="C464" s="12" t="s">
        <v>117</v>
      </c>
      <c r="D464" s="12" t="s">
        <v>118</v>
      </c>
      <c r="E464" s="12" t="s">
        <v>78</v>
      </c>
      <c r="F464" s="12" t="s">
        <v>78</v>
      </c>
      <c r="G464" s="13" t="s">
        <v>293</v>
      </c>
      <c r="H464" s="12" t="s">
        <v>3223</v>
      </c>
      <c r="I464" s="12" t="s">
        <v>3224</v>
      </c>
      <c r="J464" s="12" t="s">
        <v>3225</v>
      </c>
      <c r="K464" s="13" t="s">
        <v>3088</v>
      </c>
      <c r="L464" s="21">
        <v>495962</v>
      </c>
      <c r="M464" s="13">
        <v>148788.6</v>
      </c>
      <c r="N464" s="13"/>
      <c r="O464" s="13">
        <v>347173.4</v>
      </c>
      <c r="P464" s="13"/>
      <c r="Q464" s="13"/>
      <c r="R464" s="13"/>
      <c r="S464" s="13" t="s">
        <v>83</v>
      </c>
      <c r="T464" s="13" t="s">
        <v>35</v>
      </c>
      <c r="U464" s="21">
        <v>30000</v>
      </c>
      <c r="V464" s="12" t="s">
        <v>3226</v>
      </c>
      <c r="W464" s="21">
        <v>80000</v>
      </c>
      <c r="X464" s="12" t="s">
        <v>3227</v>
      </c>
      <c r="Y464" s="30">
        <v>2</v>
      </c>
      <c r="Z464" s="30"/>
      <c r="AA464" s="12">
        <v>764.802</v>
      </c>
      <c r="AB464" s="12">
        <v>764.802</v>
      </c>
      <c r="AC464" s="12">
        <v>15.015</v>
      </c>
      <c r="AD464" s="12">
        <v>15.015</v>
      </c>
      <c r="AE464" s="12"/>
      <c r="AF464" s="12"/>
      <c r="AG464" s="22" t="s">
        <v>386</v>
      </c>
      <c r="AH464" s="12" t="s">
        <v>3228</v>
      </c>
      <c r="AI464" s="12" t="s">
        <v>3229</v>
      </c>
      <c r="AJ464" s="46" t="s">
        <v>479</v>
      </c>
      <c r="AK464" s="13" t="s">
        <v>480</v>
      </c>
      <c r="AL464" s="24" t="s">
        <v>481</v>
      </c>
      <c r="AM464" s="13" t="s">
        <v>118</v>
      </c>
      <c r="AN464" s="13"/>
      <c r="AO464" s="12" t="s">
        <v>310</v>
      </c>
      <c r="AP464" s="12" t="s">
        <v>78</v>
      </c>
      <c r="AQ464" s="12" t="s">
        <v>78</v>
      </c>
      <c r="AR464" s="12"/>
      <c r="AS464" s="12"/>
      <c r="AT464" s="14" t="str">
        <f ca="1">IFERROR(VLOOKUP(B464,'[2]2017省级重点项目'!$B$3:$O$206,6,0),"")</f>
        <v/>
      </c>
      <c r="AU464" s="14" t="str">
        <f ca="1" t="shared" si="39"/>
        <v/>
      </c>
      <c r="AV464" s="14" t="str">
        <f ca="1">IFERROR(VLOOKUP(B464,'[2]2017省级重点项目'!$B$3:$O$206,7,0),"")</f>
        <v/>
      </c>
      <c r="AW464" s="14" t="str">
        <f ca="1" t="shared" si="40"/>
        <v/>
      </c>
      <c r="AX464" s="14" t="str">
        <f ca="1">IFERROR(VLOOKUP(B464,'[2]2017省级重点项目'!$B$3:$O$206,12,0),"")</f>
        <v/>
      </c>
      <c r="AY464" s="14" t="str">
        <f ca="1">IFERROR(VLOOKUP(B464,'[2]2017省级重点项目'!$B$3:$O$206,9,0),"")</f>
        <v/>
      </c>
      <c r="AZ464" s="14" t="str">
        <f ca="1">IFERROR(VLOOKUP(B464,'[2]2017省级重点项目'!$B$3:$O$206,10,0),"")</f>
        <v/>
      </c>
    </row>
    <row r="465" s="1" customFormat="1" ht="85" customHeight="1" spans="1:52">
      <c r="A465" s="11">
        <f>IF(AJ465="","",COUNTA($AJ$7:AJ465))</f>
        <v>447</v>
      </c>
      <c r="B465" s="12" t="s">
        <v>3230</v>
      </c>
      <c r="C465" s="12" t="s">
        <v>78</v>
      </c>
      <c r="D465" s="12" t="s">
        <v>78</v>
      </c>
      <c r="E465" s="12" t="s">
        <v>78</v>
      </c>
      <c r="F465" s="12" t="s">
        <v>496</v>
      </c>
      <c r="G465" s="13" t="s">
        <v>293</v>
      </c>
      <c r="H465" s="12" t="s">
        <v>540</v>
      </c>
      <c r="I465" s="12" t="s">
        <v>496</v>
      </c>
      <c r="J465" s="12" t="s">
        <v>3231</v>
      </c>
      <c r="K465" s="13" t="s">
        <v>3232</v>
      </c>
      <c r="L465" s="21">
        <v>2284904</v>
      </c>
      <c r="M465" s="21">
        <f>L465*0.4</f>
        <v>913961.6</v>
      </c>
      <c r="N465" s="13" t="s">
        <v>269</v>
      </c>
      <c r="O465" s="13">
        <f>L465*0.6</f>
        <v>1370942.4</v>
      </c>
      <c r="P465" s="13" t="s">
        <v>269</v>
      </c>
      <c r="Q465" s="13" t="s">
        <v>269</v>
      </c>
      <c r="R465" s="13" t="s">
        <v>269</v>
      </c>
      <c r="S465" s="13" t="s">
        <v>83</v>
      </c>
      <c r="T465" s="13" t="s">
        <v>35</v>
      </c>
      <c r="U465" s="21">
        <v>0</v>
      </c>
      <c r="V465" s="12" t="s">
        <v>3233</v>
      </c>
      <c r="W465" s="21">
        <v>20000</v>
      </c>
      <c r="X465" s="12" t="s">
        <v>3234</v>
      </c>
      <c r="Y465" s="30" t="s">
        <v>3235</v>
      </c>
      <c r="Z465" s="30"/>
      <c r="AA465" s="12" t="s">
        <v>3236</v>
      </c>
      <c r="AB465" s="12"/>
      <c r="AC465" s="12" t="s">
        <v>269</v>
      </c>
      <c r="AD465" s="12" t="s">
        <v>269</v>
      </c>
      <c r="AE465" s="12" t="s">
        <v>269</v>
      </c>
      <c r="AF465" s="12" t="s">
        <v>269</v>
      </c>
      <c r="AG465" s="22" t="s">
        <v>545</v>
      </c>
      <c r="AH465" s="12" t="s">
        <v>546</v>
      </c>
      <c r="AI465" s="12" t="s">
        <v>547</v>
      </c>
      <c r="AJ465" s="46" t="s">
        <v>548</v>
      </c>
      <c r="AK465" s="13" t="s">
        <v>549</v>
      </c>
      <c r="AL465" s="17" t="s">
        <v>550</v>
      </c>
      <c r="AM465" s="13" t="s">
        <v>118</v>
      </c>
      <c r="AN465" s="13"/>
      <c r="AO465" s="12" t="s">
        <v>551</v>
      </c>
      <c r="AP465" s="12" t="s">
        <v>78</v>
      </c>
      <c r="AQ465" s="12" t="s">
        <v>78</v>
      </c>
      <c r="AR465" s="12"/>
      <c r="AS465" s="12"/>
      <c r="AT465" s="12">
        <f ca="1">IFERROR(VLOOKUP(B465,'[2]2017省级重点项目'!$B$3:$O$206,6,0),"")</f>
        <v>2216221</v>
      </c>
      <c r="AU465" s="12">
        <f ca="1" t="shared" si="39"/>
        <v>68683</v>
      </c>
      <c r="AV465" s="12">
        <f ca="1">IFERROR(VLOOKUP(B465,'[2]2017省级重点项目'!$B$3:$O$206,7,0),"")</f>
        <v>20000</v>
      </c>
      <c r="AW465" s="12">
        <f ca="1" t="shared" si="40"/>
        <v>0</v>
      </c>
      <c r="AX465" s="12" t="str">
        <f ca="1">IFERROR(VLOOKUP(B465,'[2]2017省级重点项目'!$B$3:$O$206,12,0),"")</f>
        <v>地铁公司</v>
      </c>
      <c r="AY465" s="12">
        <f ca="1">IFERROR(VLOOKUP(B465,'[2]2017省级重点项目'!$B$3:$O$206,9,0),"")</f>
        <v>11</v>
      </c>
      <c r="AZ465" s="12" t="str">
        <f ca="1">IFERROR(VLOOKUP(B465,'[2]2017省级重点项目'!$B$3:$O$206,10,0),"")</f>
        <v>无</v>
      </c>
    </row>
    <row r="466" s="1" customFormat="1" ht="66" customHeight="1" spans="1:52">
      <c r="A466" s="11">
        <f>IF(AJ466="","",COUNTA($AJ$7:AJ466))</f>
        <v>448</v>
      </c>
      <c r="B466" s="14" t="s">
        <v>3237</v>
      </c>
      <c r="C466" s="14" t="s">
        <v>118</v>
      </c>
      <c r="D466" s="14" t="s">
        <v>118</v>
      </c>
      <c r="E466" s="14" t="s">
        <v>78</v>
      </c>
      <c r="F466" s="14" t="s">
        <v>78</v>
      </c>
      <c r="G466" s="11" t="s">
        <v>293</v>
      </c>
      <c r="H466" s="14" t="s">
        <v>3238</v>
      </c>
      <c r="I466" s="14"/>
      <c r="J466" s="14" t="s">
        <v>3239</v>
      </c>
      <c r="K466" s="11" t="s">
        <v>3232</v>
      </c>
      <c r="L466" s="20">
        <v>1470000</v>
      </c>
      <c r="M466" s="11" t="s">
        <v>3240</v>
      </c>
      <c r="N466" s="11"/>
      <c r="O466" s="11"/>
      <c r="P466" s="11"/>
      <c r="Q466" s="11"/>
      <c r="R466" s="11"/>
      <c r="S466" s="11" t="s">
        <v>566</v>
      </c>
      <c r="T466" s="11" t="s">
        <v>221</v>
      </c>
      <c r="U466" s="20">
        <v>5000</v>
      </c>
      <c r="V466" s="14" t="s">
        <v>3241</v>
      </c>
      <c r="W466" s="20">
        <v>50000</v>
      </c>
      <c r="X466" s="14" t="s">
        <v>3242</v>
      </c>
      <c r="Y466" s="29">
        <v>12</v>
      </c>
      <c r="Z466" s="29"/>
      <c r="AA466" s="14"/>
      <c r="AB466" s="14"/>
      <c r="AC466" s="14"/>
      <c r="AD466" s="14"/>
      <c r="AE466" s="14"/>
      <c r="AF466" s="14"/>
      <c r="AG466" s="47" t="s">
        <v>3243</v>
      </c>
      <c r="AH466" s="14" t="s">
        <v>3244</v>
      </c>
      <c r="AI466" s="14" t="s">
        <v>3245</v>
      </c>
      <c r="AJ466" s="45" t="s">
        <v>551</v>
      </c>
      <c r="AK466" s="11" t="s">
        <v>572</v>
      </c>
      <c r="AL466" s="24" t="s">
        <v>481</v>
      </c>
      <c r="AM466" s="11" t="s">
        <v>118</v>
      </c>
      <c r="AN466" s="11"/>
      <c r="AO466" s="12" t="s">
        <v>551</v>
      </c>
      <c r="AP466" s="14"/>
      <c r="AQ466" s="14"/>
      <c r="AR466" s="14"/>
      <c r="AS466" s="14"/>
      <c r="AT466" s="14" t="str">
        <f ca="1">IFERROR(VLOOKUP(B466,'[2]2017省级重点项目'!$B$3:$O$206,6,0),"")</f>
        <v/>
      </c>
      <c r="AU466" s="14" t="str">
        <f ca="1" t="shared" si="39"/>
        <v/>
      </c>
      <c r="AV466" s="14" t="str">
        <f ca="1">IFERROR(VLOOKUP(B466,'[2]2017省级重点项目'!$B$3:$O$206,7,0),"")</f>
        <v/>
      </c>
      <c r="AW466" s="14" t="str">
        <f ca="1" t="shared" si="40"/>
        <v/>
      </c>
      <c r="AX466" s="14" t="str">
        <f ca="1">IFERROR(VLOOKUP(B466,'[2]2017省级重点项目'!$B$3:$O$206,12,0),"")</f>
        <v/>
      </c>
      <c r="AY466" s="14" t="str">
        <f ca="1">IFERROR(VLOOKUP(B466,'[2]2017省级重点项目'!$B$3:$O$206,9,0),"")</f>
        <v/>
      </c>
      <c r="AZ466" s="14" t="str">
        <f ca="1">IFERROR(VLOOKUP(B466,'[2]2017省级重点项目'!$B$3:$O$206,10,0),"")</f>
        <v/>
      </c>
    </row>
    <row r="467" s="1" customFormat="1" ht="21" customHeight="1" spans="1:53">
      <c r="A467" s="11"/>
      <c r="B467" s="11" t="s">
        <v>587</v>
      </c>
      <c r="C467" s="11"/>
      <c r="D467" s="11"/>
      <c r="E467" s="11"/>
      <c r="F467" s="11"/>
      <c r="G467" s="11"/>
      <c r="H467" s="11"/>
      <c r="I467" s="11"/>
      <c r="J467" s="11">
        <f ca="1">COUNTIFS(AM:AM,"计划新开工",G:G,B467)</f>
        <v>9</v>
      </c>
      <c r="K467" s="11" t="s">
        <v>56</v>
      </c>
      <c r="L467" s="20">
        <f ca="1">SUMIFS(L:L,AM:AM,"计划新开工",G:G,B467)</f>
        <v>1993400.24</v>
      </c>
      <c r="M467" s="11"/>
      <c r="N467" s="11"/>
      <c r="O467" s="11"/>
      <c r="P467" s="11"/>
      <c r="Q467" s="11"/>
      <c r="R467" s="11"/>
      <c r="S467" s="11"/>
      <c r="T467" s="11"/>
      <c r="U467" s="20">
        <f ca="1">SUMIFS(U:U,AM:AM,"计划新开工",G:G,B467)</f>
        <v>64279.37</v>
      </c>
      <c r="V467" s="11"/>
      <c r="W467" s="20">
        <f ca="1">SUMIFS(W:W,AM:AM,"计划新开工",G:G,B467)</f>
        <v>357118</v>
      </c>
      <c r="X467" s="11"/>
      <c r="Y467" s="29"/>
      <c r="Z467" s="29"/>
      <c r="AA467" s="11"/>
      <c r="AB467" s="11"/>
      <c r="AC467" s="11"/>
      <c r="AD467" s="11"/>
      <c r="AE467" s="11"/>
      <c r="AF467" s="11"/>
      <c r="AG467" s="43"/>
      <c r="AH467" s="44"/>
      <c r="AI467" s="44"/>
      <c r="AJ467" s="45"/>
      <c r="AK467" s="44"/>
      <c r="AL467" s="44"/>
      <c r="AM467" s="11"/>
      <c r="AN467" s="11"/>
      <c r="AO467" s="13"/>
      <c r="AP467" s="11"/>
      <c r="AQ467" s="11"/>
      <c r="AR467" s="14"/>
      <c r="AS467" s="11"/>
      <c r="AT467" s="11"/>
      <c r="AU467" s="11"/>
      <c r="AV467" s="11"/>
      <c r="AW467" s="11"/>
      <c r="AX467" s="11"/>
      <c r="AY467" s="11"/>
      <c r="AZ467" s="11"/>
      <c r="BA467" s="79"/>
    </row>
    <row r="468" s="1" customFormat="1" ht="75" customHeight="1" spans="1:52">
      <c r="A468" s="11">
        <f>IF(AJ468="","",COUNTA($AJ$7:AJ468))</f>
        <v>449</v>
      </c>
      <c r="B468" s="12" t="s">
        <v>3246</v>
      </c>
      <c r="C468" s="13" t="s">
        <v>117</v>
      </c>
      <c r="D468" s="13" t="s">
        <v>118</v>
      </c>
      <c r="E468" s="13" t="s">
        <v>78</v>
      </c>
      <c r="F468" s="13" t="s">
        <v>78</v>
      </c>
      <c r="G468" s="13" t="s">
        <v>587</v>
      </c>
      <c r="H468" s="13" t="s">
        <v>97</v>
      </c>
      <c r="I468" s="13" t="s">
        <v>3247</v>
      </c>
      <c r="J468" s="12" t="s">
        <v>3248</v>
      </c>
      <c r="K468" s="13" t="s">
        <v>122</v>
      </c>
      <c r="L468" s="21">
        <v>39860</v>
      </c>
      <c r="M468" s="13"/>
      <c r="N468" s="13">
        <v>7972</v>
      </c>
      <c r="O468" s="13">
        <v>31888</v>
      </c>
      <c r="P468" s="13"/>
      <c r="Q468" s="13"/>
      <c r="R468" s="13"/>
      <c r="S468" s="13" t="s">
        <v>83</v>
      </c>
      <c r="T468" s="13" t="s">
        <v>35</v>
      </c>
      <c r="U468" s="21">
        <v>13000</v>
      </c>
      <c r="V468" s="12" t="s">
        <v>3249</v>
      </c>
      <c r="W468" s="21">
        <v>10000</v>
      </c>
      <c r="X468" s="12" t="s">
        <v>3250</v>
      </c>
      <c r="Y468" s="30">
        <v>6</v>
      </c>
      <c r="Z468" s="30" t="s">
        <v>3251</v>
      </c>
      <c r="AA468" s="13">
        <v>213</v>
      </c>
      <c r="AB468" s="13">
        <v>150</v>
      </c>
      <c r="AC468" s="13"/>
      <c r="AD468" s="13"/>
      <c r="AE468" s="13"/>
      <c r="AF468" s="13"/>
      <c r="AG468" s="22" t="s">
        <v>641</v>
      </c>
      <c r="AH468" s="13" t="s">
        <v>649</v>
      </c>
      <c r="AI468" s="13" t="s">
        <v>643</v>
      </c>
      <c r="AJ468" s="46" t="s">
        <v>97</v>
      </c>
      <c r="AK468" s="13" t="s">
        <v>108</v>
      </c>
      <c r="AL468" s="13" t="s">
        <v>857</v>
      </c>
      <c r="AM468" s="13" t="s">
        <v>118</v>
      </c>
      <c r="AN468" s="13"/>
      <c r="AO468" s="13" t="s">
        <v>310</v>
      </c>
      <c r="AP468" s="13" t="s">
        <v>78</v>
      </c>
      <c r="AQ468" s="13"/>
      <c r="AR468" s="13" t="s">
        <v>78</v>
      </c>
      <c r="AS468" s="13"/>
      <c r="AT468" s="14" t="str">
        <f ca="1">IFERROR(VLOOKUP(B468,'[2]2017省级重点项目'!$B$3:$O$206,6,0),"")</f>
        <v/>
      </c>
      <c r="AU468" s="14" t="str">
        <f ca="1" t="shared" ref="AU468:AU473" si="41">IFERROR(L468-AT468,"")</f>
        <v/>
      </c>
      <c r="AV468" s="14" t="str">
        <f ca="1">IFERROR(VLOOKUP(B468,'[2]2017省级重点项目'!$B$3:$O$206,7,0),"")</f>
        <v/>
      </c>
      <c r="AW468" s="14" t="str">
        <f ca="1" t="shared" ref="AW468:AW473" si="42">IFERROR(W468-AV468,"")</f>
        <v/>
      </c>
      <c r="AX468" s="14" t="str">
        <f ca="1">IFERROR(VLOOKUP(B468,'[2]2017省级重点项目'!$B$3:$O$206,12,0),"")</f>
        <v/>
      </c>
      <c r="AY468" s="14" t="str">
        <f ca="1">IFERROR(VLOOKUP(B468,'[2]2017省级重点项目'!$B$3:$O$206,9,0),"")</f>
        <v/>
      </c>
      <c r="AZ468" s="14" t="str">
        <f ca="1">IFERROR(VLOOKUP(B468,'[2]2017省级重点项目'!$B$3:$O$206,10,0),"")</f>
        <v/>
      </c>
    </row>
    <row r="469" s="1" customFormat="1" ht="78.75" spans="1:52">
      <c r="A469" s="11">
        <f>IF(AJ469="","",COUNTA($AJ$7:AJ469))</f>
        <v>450</v>
      </c>
      <c r="B469" s="15" t="s">
        <v>3252</v>
      </c>
      <c r="C469" s="13" t="s">
        <v>61</v>
      </c>
      <c r="D469" s="13" t="s">
        <v>61</v>
      </c>
      <c r="E469" s="13" t="s">
        <v>61</v>
      </c>
      <c r="F469" s="13" t="s">
        <v>61</v>
      </c>
      <c r="G469" s="13" t="s">
        <v>587</v>
      </c>
      <c r="H469" s="13" t="s">
        <v>97</v>
      </c>
      <c r="I469" s="13" t="s">
        <v>623</v>
      </c>
      <c r="J469" s="12" t="s">
        <v>3253</v>
      </c>
      <c r="K469" s="13">
        <v>2017</v>
      </c>
      <c r="L469" s="21">
        <v>15103</v>
      </c>
      <c r="M469" s="13">
        <v>0</v>
      </c>
      <c r="N469" s="13">
        <v>0</v>
      </c>
      <c r="O469" s="13">
        <v>0</v>
      </c>
      <c r="P469" s="13">
        <v>0</v>
      </c>
      <c r="Q469" s="13">
        <v>0</v>
      </c>
      <c r="R469" s="13">
        <v>0</v>
      </c>
      <c r="S469" s="13" t="s">
        <v>1599</v>
      </c>
      <c r="T469" s="13" t="s">
        <v>61</v>
      </c>
      <c r="U469" s="21">
        <v>0</v>
      </c>
      <c r="V469" s="12" t="s">
        <v>3254</v>
      </c>
      <c r="W469" s="21">
        <v>15103</v>
      </c>
      <c r="X469" s="12" t="s">
        <v>3255</v>
      </c>
      <c r="Y469" s="30">
        <v>6</v>
      </c>
      <c r="Z469" s="30">
        <v>12</v>
      </c>
      <c r="AA469" s="13">
        <v>32</v>
      </c>
      <c r="AB469" s="13">
        <v>32</v>
      </c>
      <c r="AC469" s="13">
        <v>13</v>
      </c>
      <c r="AD469" s="13">
        <v>13.2</v>
      </c>
      <c r="AE469" s="13">
        <v>0</v>
      </c>
      <c r="AF469" s="13">
        <v>0</v>
      </c>
      <c r="AG469" s="22" t="s">
        <v>3256</v>
      </c>
      <c r="AH469" s="13" t="s">
        <v>3257</v>
      </c>
      <c r="AI469" s="13" t="s">
        <v>3258</v>
      </c>
      <c r="AJ469" s="46" t="s">
        <v>97</v>
      </c>
      <c r="AK469" s="13" t="s">
        <v>108</v>
      </c>
      <c r="AL469" s="13" t="s">
        <v>857</v>
      </c>
      <c r="AM469" s="13" t="s">
        <v>118</v>
      </c>
      <c r="AN469" s="13"/>
      <c r="AO469" s="13"/>
      <c r="AP469" s="13"/>
      <c r="AQ469" s="13"/>
      <c r="AR469" s="13"/>
      <c r="AS469" s="13"/>
      <c r="AT469" s="14" t="str">
        <f ca="1">IFERROR(VLOOKUP(B469,'[2]2017省级重点项目'!$B$3:$O$206,6,0),"")</f>
        <v/>
      </c>
      <c r="AU469" s="14" t="str">
        <f ca="1" t="shared" si="41"/>
        <v/>
      </c>
      <c r="AV469" s="14" t="str">
        <f ca="1">IFERROR(VLOOKUP(B469,'[2]2017省级重点项目'!$B$3:$O$206,7,0),"")</f>
        <v/>
      </c>
      <c r="AW469" s="14" t="str">
        <f ca="1" t="shared" si="42"/>
        <v/>
      </c>
      <c r="AX469" s="14" t="str">
        <f ca="1">IFERROR(VLOOKUP(B469,'[2]2017省级重点项目'!$B$3:$O$206,12,0),"")</f>
        <v/>
      </c>
      <c r="AY469" s="14" t="str">
        <f ca="1">IFERROR(VLOOKUP(B469,'[2]2017省级重点项目'!$B$3:$O$206,9,0),"")</f>
        <v/>
      </c>
      <c r="AZ469" s="14" t="str">
        <f ca="1">IFERROR(VLOOKUP(B469,'[2]2017省级重点项目'!$B$3:$O$206,10,0),"")</f>
        <v/>
      </c>
    </row>
    <row r="470" s="1" customFormat="1" ht="135" spans="1:52">
      <c r="A470" s="11">
        <f>IF(AJ470="","",COUNTA($AJ$7:AJ470))</f>
        <v>451</v>
      </c>
      <c r="B470" s="12" t="s">
        <v>3259</v>
      </c>
      <c r="C470" s="13"/>
      <c r="D470" s="13"/>
      <c r="E470" s="13" t="s">
        <v>61</v>
      </c>
      <c r="F470" s="13" t="s">
        <v>61</v>
      </c>
      <c r="G470" s="13" t="s">
        <v>587</v>
      </c>
      <c r="H470" s="13" t="s">
        <v>97</v>
      </c>
      <c r="I470" s="13" t="s">
        <v>110</v>
      </c>
      <c r="J470" s="12" t="s">
        <v>3260</v>
      </c>
      <c r="K470" s="13" t="s">
        <v>65</v>
      </c>
      <c r="L470" s="21">
        <v>734804</v>
      </c>
      <c r="M470" s="13"/>
      <c r="N470" s="13"/>
      <c r="O470" s="13"/>
      <c r="P470" s="13"/>
      <c r="Q470" s="13"/>
      <c r="R470" s="13"/>
      <c r="S470" s="13"/>
      <c r="T470" s="13"/>
      <c r="U470" s="21">
        <v>43093</v>
      </c>
      <c r="V470" s="12" t="s">
        <v>3261</v>
      </c>
      <c r="W470" s="21">
        <v>90000</v>
      </c>
      <c r="X470" s="22" t="s">
        <v>3262</v>
      </c>
      <c r="Y470" s="30">
        <v>12</v>
      </c>
      <c r="Z470" s="30"/>
      <c r="AA470" s="13"/>
      <c r="AB470" s="13"/>
      <c r="AC470" s="13"/>
      <c r="AD470" s="13"/>
      <c r="AE470" s="13"/>
      <c r="AF470" s="13"/>
      <c r="AG470" s="22" t="s">
        <v>3263</v>
      </c>
      <c r="AH470" s="13" t="s">
        <v>3264</v>
      </c>
      <c r="AI470" s="13" t="s">
        <v>3265</v>
      </c>
      <c r="AJ470" s="46" t="s">
        <v>97</v>
      </c>
      <c r="AK470" s="13" t="s">
        <v>108</v>
      </c>
      <c r="AL470" s="13" t="s">
        <v>857</v>
      </c>
      <c r="AM470" s="13" t="s">
        <v>118</v>
      </c>
      <c r="AN470" s="13"/>
      <c r="AO470" s="13" t="s">
        <v>310</v>
      </c>
      <c r="AP470" s="13" t="s">
        <v>78</v>
      </c>
      <c r="AQ470" s="13" t="s">
        <v>78</v>
      </c>
      <c r="AR470" s="13"/>
      <c r="AS470" s="13"/>
      <c r="AT470" s="14">
        <f ca="1">IFERROR(VLOOKUP(B470,'[2]2017省级重点项目'!$B$3:$O$206,6,0),"")</f>
        <v>734804</v>
      </c>
      <c r="AU470" s="14">
        <f ca="1" t="shared" si="41"/>
        <v>0</v>
      </c>
      <c r="AV470" s="14">
        <f ca="1">IFERROR(VLOOKUP(B470,'[2]2017省级重点项目'!$B$3:$O$206,7,0),"")</f>
        <v>1900</v>
      </c>
      <c r="AW470" s="14">
        <f ca="1" t="shared" si="42"/>
        <v>88100</v>
      </c>
      <c r="AX470" s="14" t="str">
        <f ca="1">IFERROR(VLOOKUP(B470,'[2]2017省级重点项目'!$B$3:$O$206,12,0),"")</f>
        <v>福清市</v>
      </c>
      <c r="AY470" s="14" t="str">
        <f ca="1">IFERROR(VLOOKUP(B470,'[2]2017省级重点项目'!$B$3:$O$206,9,0),"")</f>
        <v>无</v>
      </c>
      <c r="AZ470" s="14" t="str">
        <f ca="1">IFERROR(VLOOKUP(B470,'[2]2017省级重点项目'!$B$3:$O$206,10,0),"")</f>
        <v>无</v>
      </c>
    </row>
    <row r="471" s="1" customFormat="1" ht="72" customHeight="1" spans="1:52">
      <c r="A471" s="11">
        <f>IF(AJ471="","",COUNTA($AJ$7:AJ471))</f>
        <v>452</v>
      </c>
      <c r="B471" s="12" t="s">
        <v>3266</v>
      </c>
      <c r="C471" s="13"/>
      <c r="D471" s="13"/>
      <c r="E471" s="13" t="s">
        <v>61</v>
      </c>
      <c r="F471" s="13" t="s">
        <v>61</v>
      </c>
      <c r="G471" s="13" t="s">
        <v>587</v>
      </c>
      <c r="H471" s="13" t="s">
        <v>97</v>
      </c>
      <c r="I471" s="13" t="s">
        <v>3267</v>
      </c>
      <c r="J471" s="12" t="s">
        <v>3268</v>
      </c>
      <c r="K471" s="13" t="s">
        <v>3088</v>
      </c>
      <c r="L471" s="21">
        <v>660000</v>
      </c>
      <c r="M471" s="13"/>
      <c r="N471" s="13"/>
      <c r="O471" s="13"/>
      <c r="P471" s="13"/>
      <c r="Q471" s="13"/>
      <c r="R471" s="13"/>
      <c r="S471" s="13"/>
      <c r="T471" s="13"/>
      <c r="U471" s="21">
        <v>8000</v>
      </c>
      <c r="V471" s="12" t="s">
        <v>3269</v>
      </c>
      <c r="W471" s="21">
        <v>60000</v>
      </c>
      <c r="X471" s="22" t="s">
        <v>3270</v>
      </c>
      <c r="Y471" s="30">
        <v>6</v>
      </c>
      <c r="Z471" s="30"/>
      <c r="AA471" s="13"/>
      <c r="AB471" s="13"/>
      <c r="AC471" s="13"/>
      <c r="AD471" s="13"/>
      <c r="AE471" s="13"/>
      <c r="AF471" s="13"/>
      <c r="AG471" s="22" t="s">
        <v>3256</v>
      </c>
      <c r="AH471" s="13" t="s">
        <v>3271</v>
      </c>
      <c r="AI471" s="13" t="s">
        <v>3271</v>
      </c>
      <c r="AJ471" s="46" t="s">
        <v>97</v>
      </c>
      <c r="AK471" s="13" t="s">
        <v>108</v>
      </c>
      <c r="AL471" s="13" t="s">
        <v>857</v>
      </c>
      <c r="AM471" s="13" t="s">
        <v>118</v>
      </c>
      <c r="AN471" s="13"/>
      <c r="AO471" s="13" t="s">
        <v>310</v>
      </c>
      <c r="AP471" s="13" t="s">
        <v>78</v>
      </c>
      <c r="AQ471" s="13"/>
      <c r="AR471" s="13"/>
      <c r="AS471" s="13"/>
      <c r="AT471" s="14" t="str">
        <f ca="1">IFERROR(VLOOKUP(B471,'[2]2017省级重点项目'!$B$3:$O$206,6,0),"")</f>
        <v/>
      </c>
      <c r="AU471" s="14" t="str">
        <f ca="1" t="shared" si="41"/>
        <v/>
      </c>
      <c r="AV471" s="14" t="str">
        <f ca="1">IFERROR(VLOOKUP(B471,'[2]2017省级重点项目'!$B$3:$O$206,7,0),"")</f>
        <v/>
      </c>
      <c r="AW471" s="14" t="str">
        <f ca="1" t="shared" si="42"/>
        <v/>
      </c>
      <c r="AX471" s="14" t="str">
        <f ca="1">IFERROR(VLOOKUP(B471,'[2]2017省级重点项目'!$B$3:$O$206,12,0),"")</f>
        <v/>
      </c>
      <c r="AY471" s="14" t="str">
        <f ca="1">IFERROR(VLOOKUP(B471,'[2]2017省级重点项目'!$B$3:$O$206,9,0),"")</f>
        <v/>
      </c>
      <c r="AZ471" s="14" t="str">
        <f ca="1">IFERROR(VLOOKUP(B471,'[2]2017省级重点项目'!$B$3:$O$206,10,0),"")</f>
        <v/>
      </c>
    </row>
    <row r="472" s="1" customFormat="1" ht="76" customHeight="1" spans="1:52">
      <c r="A472" s="11">
        <f>IF(AJ472="","",COUNTA($AJ$7:AJ472))</f>
        <v>453</v>
      </c>
      <c r="B472" s="12" t="s">
        <v>3272</v>
      </c>
      <c r="C472" s="12" t="s">
        <v>78</v>
      </c>
      <c r="D472" s="12" t="s">
        <v>78</v>
      </c>
      <c r="E472" s="12" t="s">
        <v>78</v>
      </c>
      <c r="F472" s="12" t="s">
        <v>61</v>
      </c>
      <c r="G472" s="13" t="s">
        <v>587</v>
      </c>
      <c r="H472" s="12" t="s">
        <v>130</v>
      </c>
      <c r="I472" s="12" t="s">
        <v>651</v>
      </c>
      <c r="J472" s="12" t="s">
        <v>3273</v>
      </c>
      <c r="K472" s="13" t="s">
        <v>825</v>
      </c>
      <c r="L472" s="21">
        <v>45480</v>
      </c>
      <c r="M472" s="13">
        <v>0</v>
      </c>
      <c r="N472" s="13">
        <v>45480</v>
      </c>
      <c r="O472" s="13">
        <v>0</v>
      </c>
      <c r="P472" s="13">
        <v>0</v>
      </c>
      <c r="Q472" s="13">
        <v>0</v>
      </c>
      <c r="R472" s="13">
        <v>0</v>
      </c>
      <c r="S472" s="13" t="s">
        <v>83</v>
      </c>
      <c r="T472" s="13" t="s">
        <v>221</v>
      </c>
      <c r="U472" s="21">
        <v>0</v>
      </c>
      <c r="V472" s="12" t="s">
        <v>3274</v>
      </c>
      <c r="W472" s="21">
        <v>15000</v>
      </c>
      <c r="X472" s="12" t="s">
        <v>3275</v>
      </c>
      <c r="Y472" s="30">
        <v>6</v>
      </c>
      <c r="Z472" s="30"/>
      <c r="AA472" s="12">
        <v>27</v>
      </c>
      <c r="AB472" s="12">
        <v>27</v>
      </c>
      <c r="AC472" s="12">
        <v>150</v>
      </c>
      <c r="AD472" s="12">
        <v>150</v>
      </c>
      <c r="AE472" s="12">
        <v>0</v>
      </c>
      <c r="AF472" s="12">
        <v>0</v>
      </c>
      <c r="AG472" s="22" t="s">
        <v>655</v>
      </c>
      <c r="AH472" s="12" t="s">
        <v>656</v>
      </c>
      <c r="AI472" s="12" t="s">
        <v>657</v>
      </c>
      <c r="AJ472" s="46" t="s">
        <v>130</v>
      </c>
      <c r="AK472" s="13" t="s">
        <v>139</v>
      </c>
      <c r="AL472" s="24" t="s">
        <v>158</v>
      </c>
      <c r="AM472" s="13" t="s">
        <v>118</v>
      </c>
      <c r="AN472" s="13"/>
      <c r="AO472" s="12"/>
      <c r="AP472" s="12" t="s">
        <v>78</v>
      </c>
      <c r="AQ472" s="12"/>
      <c r="AR472" s="12"/>
      <c r="AS472" s="12"/>
      <c r="AT472" s="14" t="str">
        <f ca="1">IFERROR(VLOOKUP(B472,'[2]2017省级重点项目'!$B$3:$O$206,6,0),"")</f>
        <v/>
      </c>
      <c r="AU472" s="14" t="str">
        <f ca="1" t="shared" si="41"/>
        <v/>
      </c>
      <c r="AV472" s="14" t="str">
        <f ca="1">IFERROR(VLOOKUP(B472,'[2]2017省级重点项目'!$B$3:$O$206,7,0),"")</f>
        <v/>
      </c>
      <c r="AW472" s="14" t="str">
        <f ca="1" t="shared" si="42"/>
        <v/>
      </c>
      <c r="AX472" s="14" t="str">
        <f ca="1">IFERROR(VLOOKUP(B472,'[2]2017省级重点项目'!$B$3:$O$206,12,0),"")</f>
        <v/>
      </c>
      <c r="AY472" s="14" t="str">
        <f ca="1">IFERROR(VLOOKUP(B472,'[2]2017省级重点项目'!$B$3:$O$206,9,0),"")</f>
        <v/>
      </c>
      <c r="AZ472" s="14" t="str">
        <f ca="1">IFERROR(VLOOKUP(B472,'[2]2017省级重点项目'!$B$3:$O$206,10,0),"")</f>
        <v/>
      </c>
    </row>
    <row r="473" s="1" customFormat="1" ht="88" customHeight="1" spans="1:52">
      <c r="A473" s="11">
        <f>IF(AJ473="","",COUNTA($AJ$7:AJ473))</f>
        <v>454</v>
      </c>
      <c r="B473" s="12" t="s">
        <v>3276</v>
      </c>
      <c r="C473" s="12" t="s">
        <v>1607</v>
      </c>
      <c r="D473" s="12" t="s">
        <v>118</v>
      </c>
      <c r="E473" s="12" t="s">
        <v>61</v>
      </c>
      <c r="F473" s="12" t="s">
        <v>61</v>
      </c>
      <c r="G473" s="13" t="s">
        <v>587</v>
      </c>
      <c r="H473" s="12" t="s">
        <v>197</v>
      </c>
      <c r="I473" s="12" t="s">
        <v>3277</v>
      </c>
      <c r="J473" s="12" t="s">
        <v>3278</v>
      </c>
      <c r="K473" s="13" t="s">
        <v>3279</v>
      </c>
      <c r="L473" s="21">
        <v>30115</v>
      </c>
      <c r="M473" s="13"/>
      <c r="N473" s="13">
        <v>9034</v>
      </c>
      <c r="O473" s="13">
        <v>21081</v>
      </c>
      <c r="P473" s="13"/>
      <c r="Q473" s="13"/>
      <c r="R473" s="13"/>
      <c r="S473" s="13" t="s">
        <v>83</v>
      </c>
      <c r="T473" s="13" t="s">
        <v>78</v>
      </c>
      <c r="U473" s="21">
        <v>0</v>
      </c>
      <c r="V473" s="12" t="s">
        <v>2536</v>
      </c>
      <c r="W473" s="21">
        <v>22800</v>
      </c>
      <c r="X473" s="12" t="s">
        <v>3280</v>
      </c>
      <c r="Y473" s="30">
        <v>10</v>
      </c>
      <c r="Z473" s="30"/>
      <c r="AA473" s="12">
        <v>550</v>
      </c>
      <c r="AB473" s="12"/>
      <c r="AC473" s="12"/>
      <c r="AD473" s="12"/>
      <c r="AE473" s="12"/>
      <c r="AF473" s="12"/>
      <c r="AG473" s="22" t="s">
        <v>3281</v>
      </c>
      <c r="AH473" s="12" t="s">
        <v>3282</v>
      </c>
      <c r="AI473" s="12" t="s">
        <v>3282</v>
      </c>
      <c r="AJ473" s="46" t="s">
        <v>197</v>
      </c>
      <c r="AK473" s="13" t="s">
        <v>206</v>
      </c>
      <c r="AL473" s="50" t="s">
        <v>207</v>
      </c>
      <c r="AM473" s="13" t="s">
        <v>118</v>
      </c>
      <c r="AN473" s="13"/>
      <c r="AO473" s="12" t="s">
        <v>310</v>
      </c>
      <c r="AP473" s="12" t="s">
        <v>78</v>
      </c>
      <c r="AQ473" s="12"/>
      <c r="AR473" s="12"/>
      <c r="AS473" s="12"/>
      <c r="AT473" s="14" t="str">
        <f ca="1">IFERROR(VLOOKUP(B473,'[2]2017省级重点项目'!$B$3:$O$206,6,0),"")</f>
        <v/>
      </c>
      <c r="AU473" s="14" t="str">
        <f ca="1" t="shared" si="41"/>
        <v/>
      </c>
      <c r="AV473" s="14" t="str">
        <f ca="1">IFERROR(VLOOKUP(B473,'[2]2017省级重点项目'!$B$3:$O$206,7,0),"")</f>
        <v/>
      </c>
      <c r="AW473" s="14" t="str">
        <f ca="1" t="shared" si="42"/>
        <v/>
      </c>
      <c r="AX473" s="14" t="str">
        <f ca="1">IFERROR(VLOOKUP(B473,'[2]2017省级重点项目'!$B$3:$O$206,12,0),"")</f>
        <v/>
      </c>
      <c r="AY473" s="14" t="str">
        <f ca="1">IFERROR(VLOOKUP(B473,'[2]2017省级重点项目'!$B$3:$O$206,9,0),"")</f>
        <v/>
      </c>
      <c r="AZ473" s="14" t="str">
        <f ca="1">IFERROR(VLOOKUP(B473,'[2]2017省级重点项目'!$B$3:$O$206,10,0),"")</f>
        <v/>
      </c>
    </row>
    <row r="474" s="1" customFormat="1" ht="136" customHeight="1" spans="1:52">
      <c r="A474" s="11">
        <f>IF(AJ474="","",COUNTA($AJ$7:AJ474))</f>
        <v>455</v>
      </c>
      <c r="B474" s="12" t="s">
        <v>3283</v>
      </c>
      <c r="C474" s="121"/>
      <c r="D474" s="121"/>
      <c r="E474" s="121"/>
      <c r="F474" s="121"/>
      <c r="G474" s="13" t="s">
        <v>587</v>
      </c>
      <c r="H474" s="12" t="s">
        <v>130</v>
      </c>
      <c r="I474" s="12" t="s">
        <v>651</v>
      </c>
      <c r="J474" s="12" t="s">
        <v>3284</v>
      </c>
      <c r="K474" s="45" t="s">
        <v>122</v>
      </c>
      <c r="L474" s="124">
        <v>12204.24</v>
      </c>
      <c r="M474" s="125"/>
      <c r="N474" s="13">
        <v>12204.24</v>
      </c>
      <c r="O474" s="125"/>
      <c r="P474" s="125"/>
      <c r="Q474" s="125"/>
      <c r="R474" s="125"/>
      <c r="S474" s="13" t="s">
        <v>1425</v>
      </c>
      <c r="T474" s="11" t="s">
        <v>35</v>
      </c>
      <c r="U474" s="21">
        <v>186.37</v>
      </c>
      <c r="V474" s="51" t="s">
        <v>3285</v>
      </c>
      <c r="W474" s="21">
        <v>2000</v>
      </c>
      <c r="X474" s="47" t="s">
        <v>3286</v>
      </c>
      <c r="Y474" s="30">
        <v>5</v>
      </c>
      <c r="Z474" s="72"/>
      <c r="AA474" s="47">
        <v>11.67</v>
      </c>
      <c r="AB474" s="47">
        <v>12</v>
      </c>
      <c r="AC474" s="121">
        <v>9</v>
      </c>
      <c r="AD474" s="121">
        <v>9</v>
      </c>
      <c r="AE474" s="121">
        <v>0</v>
      </c>
      <c r="AF474" s="121">
        <v>0</v>
      </c>
      <c r="AG474" s="47" t="s">
        <v>3287</v>
      </c>
      <c r="AH474" s="47" t="s">
        <v>3288</v>
      </c>
      <c r="AI474" s="47" t="s">
        <v>3289</v>
      </c>
      <c r="AJ474" s="46" t="s">
        <v>1004</v>
      </c>
      <c r="AK474" s="13" t="s">
        <v>1005</v>
      </c>
      <c r="AL474" s="24" t="s">
        <v>550</v>
      </c>
      <c r="AM474" s="46" t="s">
        <v>118</v>
      </c>
      <c r="AN474" s="46"/>
      <c r="AO474" s="22" t="s">
        <v>310</v>
      </c>
      <c r="AP474" s="22"/>
      <c r="AQ474" s="22"/>
      <c r="AR474" s="22"/>
      <c r="AS474" s="22"/>
      <c r="AT474" s="14" t="s">
        <v>689</v>
      </c>
      <c r="AU474" s="14" t="s">
        <v>689</v>
      </c>
      <c r="AV474" s="14" t="s">
        <v>689</v>
      </c>
      <c r="AW474" s="14" t="s">
        <v>689</v>
      </c>
      <c r="AX474" s="14" t="s">
        <v>689</v>
      </c>
      <c r="AY474" s="14" t="s">
        <v>689</v>
      </c>
      <c r="AZ474" s="14" t="s">
        <v>689</v>
      </c>
    </row>
    <row r="475" s="1" customFormat="1" ht="84" customHeight="1" spans="1:52">
      <c r="A475" s="11">
        <f>IF(AJ475="","",COUNTA($AJ$7:AJ475))</f>
        <v>456</v>
      </c>
      <c r="B475" s="15" t="s">
        <v>3290</v>
      </c>
      <c r="C475" s="17" t="s">
        <v>61</v>
      </c>
      <c r="D475" s="17" t="s">
        <v>61</v>
      </c>
      <c r="E475" s="17" t="s">
        <v>78</v>
      </c>
      <c r="F475" s="17"/>
      <c r="G475" s="17" t="s">
        <v>587</v>
      </c>
      <c r="H475" s="17" t="s">
        <v>3291</v>
      </c>
      <c r="I475" s="17"/>
      <c r="J475" s="15" t="s">
        <v>3292</v>
      </c>
      <c r="K475" s="17" t="s">
        <v>3073</v>
      </c>
      <c r="L475" s="21">
        <v>322367</v>
      </c>
      <c r="M475" s="17"/>
      <c r="N475" s="17">
        <v>322367</v>
      </c>
      <c r="O475" s="17"/>
      <c r="P475" s="17"/>
      <c r="Q475" s="17"/>
      <c r="R475" s="17"/>
      <c r="S475" s="17" t="s">
        <v>83</v>
      </c>
      <c r="T475" s="17" t="s">
        <v>221</v>
      </c>
      <c r="U475" s="21"/>
      <c r="V475" s="15" t="s">
        <v>3293</v>
      </c>
      <c r="W475" s="21">
        <v>42215</v>
      </c>
      <c r="X475" s="15" t="s">
        <v>3294</v>
      </c>
      <c r="Y475" s="30">
        <v>11</v>
      </c>
      <c r="Z475" s="30"/>
      <c r="AA475" s="17"/>
      <c r="AB475" s="17"/>
      <c r="AC475" s="17"/>
      <c r="AD475" s="17"/>
      <c r="AE475" s="17"/>
      <c r="AF475" s="17"/>
      <c r="AG475" s="73" t="s">
        <v>695</v>
      </c>
      <c r="AH475" s="17" t="s">
        <v>696</v>
      </c>
      <c r="AI475" s="17" t="s">
        <v>697</v>
      </c>
      <c r="AJ475" s="74" t="s">
        <v>698</v>
      </c>
      <c r="AK475" s="75" t="s">
        <v>699</v>
      </c>
      <c r="AL475" s="24" t="s">
        <v>481</v>
      </c>
      <c r="AM475" s="11" t="s">
        <v>118</v>
      </c>
      <c r="AN475" s="11"/>
      <c r="AO475" s="12"/>
      <c r="AP475" s="14" t="s">
        <v>78</v>
      </c>
      <c r="AQ475" s="14"/>
      <c r="AR475" s="14"/>
      <c r="AS475" s="14"/>
      <c r="AT475" s="14" t="str">
        <f ca="1">IFERROR(VLOOKUP(B475,'[2]2017省级重点项目'!$B$3:$O$206,6,0),"")</f>
        <v/>
      </c>
      <c r="AU475" s="14" t="str">
        <f ca="1" t="shared" ref="AU475:AU507" si="43">IFERROR(L475-AT475,"")</f>
        <v/>
      </c>
      <c r="AV475" s="14" t="str">
        <f ca="1">IFERROR(VLOOKUP(B475,'[2]2017省级重点项目'!$B$3:$O$206,7,0),"")</f>
        <v/>
      </c>
      <c r="AW475" s="14" t="str">
        <f ca="1" t="shared" ref="AW475:AW507" si="44">IFERROR(W475-AV475,"")</f>
        <v/>
      </c>
      <c r="AX475" s="14" t="str">
        <f ca="1">IFERROR(VLOOKUP(B475,'[2]2017省级重点项目'!$B$3:$O$206,12,0),"")</f>
        <v/>
      </c>
      <c r="AY475" s="14" t="str">
        <f ca="1">IFERROR(VLOOKUP(B475,'[2]2017省级重点项目'!$B$3:$O$206,9,0),"")</f>
        <v/>
      </c>
      <c r="AZ475" s="14" t="str">
        <f ca="1">IFERROR(VLOOKUP(B475,'[2]2017省级重点项目'!$B$3:$O$206,10,0),"")</f>
        <v/>
      </c>
    </row>
    <row r="476" s="1" customFormat="1" ht="81" customHeight="1" spans="1:52">
      <c r="A476" s="11">
        <f>IF(AJ476="","",COUNTA($AJ$7:AJ476))</f>
        <v>457</v>
      </c>
      <c r="B476" s="15" t="s">
        <v>3295</v>
      </c>
      <c r="C476" s="17" t="s">
        <v>61</v>
      </c>
      <c r="D476" s="17" t="s">
        <v>61</v>
      </c>
      <c r="E476" s="17" t="s">
        <v>78</v>
      </c>
      <c r="F476" s="17"/>
      <c r="G476" s="17" t="s">
        <v>587</v>
      </c>
      <c r="H476" s="17" t="s">
        <v>3296</v>
      </c>
      <c r="I476" s="17"/>
      <c r="J476" s="15" t="s">
        <v>3297</v>
      </c>
      <c r="K476" s="17" t="s">
        <v>825</v>
      </c>
      <c r="L476" s="21">
        <v>133467</v>
      </c>
      <c r="M476" s="17"/>
      <c r="N476" s="17">
        <v>133467</v>
      </c>
      <c r="O476" s="17"/>
      <c r="P476" s="17"/>
      <c r="Q476" s="17"/>
      <c r="R476" s="17"/>
      <c r="S476" s="17" t="s">
        <v>83</v>
      </c>
      <c r="T476" s="17" t="s">
        <v>221</v>
      </c>
      <c r="U476" s="21"/>
      <c r="V476" s="15" t="s">
        <v>3293</v>
      </c>
      <c r="W476" s="21">
        <v>100000</v>
      </c>
      <c r="X476" s="15" t="s">
        <v>3298</v>
      </c>
      <c r="Y476" s="30">
        <v>6</v>
      </c>
      <c r="Z476" s="30">
        <v>12</v>
      </c>
      <c r="AA476" s="17"/>
      <c r="AB476" s="17"/>
      <c r="AC476" s="17"/>
      <c r="AD476" s="17"/>
      <c r="AE476" s="17"/>
      <c r="AF476" s="17"/>
      <c r="AG476" s="73" t="s">
        <v>695</v>
      </c>
      <c r="AH476" s="17" t="s">
        <v>696</v>
      </c>
      <c r="AI476" s="17" t="s">
        <v>697</v>
      </c>
      <c r="AJ476" s="74" t="s">
        <v>698</v>
      </c>
      <c r="AK476" s="75" t="s">
        <v>699</v>
      </c>
      <c r="AL476" s="24" t="s">
        <v>481</v>
      </c>
      <c r="AM476" s="11" t="s">
        <v>118</v>
      </c>
      <c r="AN476" s="11"/>
      <c r="AO476" s="12"/>
      <c r="AP476" s="14" t="s">
        <v>78</v>
      </c>
      <c r="AQ476" s="14"/>
      <c r="AR476" s="14"/>
      <c r="AS476" s="14"/>
      <c r="AT476" s="14" t="str">
        <f ca="1">IFERROR(VLOOKUP(B476,'[2]2017省级重点项目'!$B$3:$O$206,6,0),"")</f>
        <v/>
      </c>
      <c r="AU476" s="14" t="str">
        <f ca="1" t="shared" si="43"/>
        <v/>
      </c>
      <c r="AV476" s="14" t="str">
        <f ca="1">IFERROR(VLOOKUP(B476,'[2]2017省级重点项目'!$B$3:$O$206,7,0),"")</f>
        <v/>
      </c>
      <c r="AW476" s="14" t="str">
        <f ca="1" t="shared" si="44"/>
        <v/>
      </c>
      <c r="AX476" s="14" t="str">
        <f ca="1">IFERROR(VLOOKUP(B476,'[2]2017省级重点项目'!$B$3:$O$206,12,0),"")</f>
        <v/>
      </c>
      <c r="AY476" s="14" t="str">
        <f ca="1">IFERROR(VLOOKUP(B476,'[2]2017省级重点项目'!$B$3:$O$206,9,0),"")</f>
        <v/>
      </c>
      <c r="AZ476" s="14" t="str">
        <f ca="1">IFERROR(VLOOKUP(B476,'[2]2017省级重点项目'!$B$3:$O$206,10,0),"")</f>
        <v/>
      </c>
    </row>
    <row r="477" s="1" customFormat="1" ht="21" customHeight="1" spans="1:53">
      <c r="A477" s="11"/>
      <c r="B477" s="11" t="s">
        <v>700</v>
      </c>
      <c r="C477" s="11"/>
      <c r="D477" s="11"/>
      <c r="E477" s="11"/>
      <c r="F477" s="11"/>
      <c r="G477" s="11"/>
      <c r="H477" s="11"/>
      <c r="I477" s="11"/>
      <c r="J477" s="11">
        <f ca="1">COUNTIFS(AM:AM,"计划新开工",G:G,B477)</f>
        <v>51</v>
      </c>
      <c r="K477" s="11" t="s">
        <v>56</v>
      </c>
      <c r="L477" s="20">
        <f ca="1">SUMIFS(L:L,AM:AM,"计划新开工",G:G,B477)</f>
        <v>4854156.88</v>
      </c>
      <c r="M477" s="11"/>
      <c r="N477" s="11"/>
      <c r="O477" s="11"/>
      <c r="P477" s="11"/>
      <c r="Q477" s="11"/>
      <c r="R477" s="11"/>
      <c r="S477" s="11"/>
      <c r="T477" s="11"/>
      <c r="U477" s="20">
        <f ca="1">SUMIFS(U:U,AM:AM,"计划新开工",G:G,B477)</f>
        <v>303989</v>
      </c>
      <c r="V477" s="11"/>
      <c r="W477" s="20">
        <f ca="1">SUMIFS(W:W,AM:AM,"计划新开工",G:G,B477)</f>
        <v>1607488</v>
      </c>
      <c r="X477" s="11"/>
      <c r="Y477" s="29"/>
      <c r="Z477" s="29"/>
      <c r="AA477" s="11"/>
      <c r="AB477" s="11"/>
      <c r="AC477" s="11"/>
      <c r="AD477" s="11"/>
      <c r="AE477" s="11"/>
      <c r="AF477" s="11"/>
      <c r="AG477" s="43"/>
      <c r="AH477" s="44"/>
      <c r="AI477" s="44"/>
      <c r="AJ477" s="45"/>
      <c r="AK477" s="44"/>
      <c r="AL477" s="44"/>
      <c r="AM477" s="11"/>
      <c r="AN477" s="11"/>
      <c r="AO477" s="13"/>
      <c r="AP477" s="11"/>
      <c r="AQ477" s="11"/>
      <c r="AR477" s="14"/>
      <c r="AS477" s="11"/>
      <c r="AT477" s="11"/>
      <c r="AU477" s="11"/>
      <c r="AV477" s="11"/>
      <c r="AW477" s="11"/>
      <c r="AX477" s="11"/>
      <c r="AY477" s="11"/>
      <c r="AZ477" s="11"/>
      <c r="BA477" s="79"/>
    </row>
    <row r="478" s="1" customFormat="1" ht="81" customHeight="1" spans="1:52">
      <c r="A478" s="11">
        <f>IF(AJ478="","",COUNTA($AJ$7:AJ478))</f>
        <v>458</v>
      </c>
      <c r="B478" s="14" t="s">
        <v>3299</v>
      </c>
      <c r="C478" s="14" t="s">
        <v>61</v>
      </c>
      <c r="D478" s="14" t="s">
        <v>61</v>
      </c>
      <c r="E478" s="14" t="s">
        <v>61</v>
      </c>
      <c r="F478" s="14" t="s">
        <v>61</v>
      </c>
      <c r="G478" s="11" t="s">
        <v>700</v>
      </c>
      <c r="H478" s="14" t="s">
        <v>702</v>
      </c>
      <c r="I478" s="14" t="s">
        <v>1142</v>
      </c>
      <c r="J478" s="14" t="s">
        <v>3300</v>
      </c>
      <c r="K478" s="17" t="s">
        <v>3301</v>
      </c>
      <c r="L478" s="20">
        <v>150000</v>
      </c>
      <c r="M478" s="11">
        <v>150000</v>
      </c>
      <c r="N478" s="11"/>
      <c r="O478" s="11"/>
      <c r="P478" s="11"/>
      <c r="Q478" s="11"/>
      <c r="R478" s="11"/>
      <c r="S478" s="11" t="s">
        <v>35</v>
      </c>
      <c r="T478" s="11" t="s">
        <v>35</v>
      </c>
      <c r="U478" s="20">
        <v>0</v>
      </c>
      <c r="V478" s="14" t="s">
        <v>3302</v>
      </c>
      <c r="W478" s="20">
        <v>37500</v>
      </c>
      <c r="X478" s="14" t="s">
        <v>3303</v>
      </c>
      <c r="Y478" s="29">
        <v>8</v>
      </c>
      <c r="Z478" s="29"/>
      <c r="AA478" s="14">
        <v>90</v>
      </c>
      <c r="AB478" s="14">
        <v>90</v>
      </c>
      <c r="AC478" s="14">
        <v>90</v>
      </c>
      <c r="AD478" s="14">
        <v>90</v>
      </c>
      <c r="AE478" s="14"/>
      <c r="AF478" s="14"/>
      <c r="AG478" s="47" t="s">
        <v>707</v>
      </c>
      <c r="AH478" s="14" t="s">
        <v>3304</v>
      </c>
      <c r="AI478" s="14" t="s">
        <v>3305</v>
      </c>
      <c r="AJ478" s="45" t="s">
        <v>702</v>
      </c>
      <c r="AK478" s="11" t="s">
        <v>710</v>
      </c>
      <c r="AL478" s="24" t="s">
        <v>720</v>
      </c>
      <c r="AM478" s="11" t="s">
        <v>118</v>
      </c>
      <c r="AN478" s="11"/>
      <c r="AO478" s="12" t="s">
        <v>712</v>
      </c>
      <c r="AP478" s="14" t="s">
        <v>78</v>
      </c>
      <c r="AQ478" s="14" t="s">
        <v>78</v>
      </c>
      <c r="AR478" s="14"/>
      <c r="AS478" s="14"/>
      <c r="AT478" s="14">
        <f ca="1">IFERROR(VLOOKUP(B478,'[2]2017省级重点项目'!$B$3:$O$206,6,0),"")</f>
        <v>150000</v>
      </c>
      <c r="AU478" s="14">
        <f ca="1" t="shared" si="43"/>
        <v>0</v>
      </c>
      <c r="AV478" s="14">
        <f ca="1">IFERROR(VLOOKUP(B478,'[2]2017省级重点项目'!$B$3:$O$206,7,0),"")</f>
        <v>37500</v>
      </c>
      <c r="AW478" s="14">
        <f ca="1" t="shared" si="44"/>
        <v>0</v>
      </c>
      <c r="AX478" s="14" t="str">
        <f ca="1">IFERROR(VLOOKUP(B478,'[2]2017省级重点项目'!$B$3:$O$206,12,0),"")</f>
        <v>鼓楼区</v>
      </c>
      <c r="AY478" s="14">
        <f ca="1">IFERROR(VLOOKUP(B478,'[2]2017省级重点项目'!$B$3:$O$206,9,0),"")</f>
        <v>7</v>
      </c>
      <c r="AZ478" s="14" t="str">
        <f ca="1">IFERROR(VLOOKUP(B478,'[2]2017省级重点项目'!$B$3:$O$206,10,0),"")</f>
        <v>无</v>
      </c>
    </row>
    <row r="479" s="1" customFormat="1" ht="54" customHeight="1" spans="1:52">
      <c r="A479" s="11">
        <f>IF(AJ479="","",COUNTA($AJ$7:AJ479))</f>
        <v>459</v>
      </c>
      <c r="B479" s="14" t="s">
        <v>3306</v>
      </c>
      <c r="C479" s="14" t="s">
        <v>61</v>
      </c>
      <c r="D479" s="14" t="s">
        <v>61</v>
      </c>
      <c r="E479" s="14" t="s">
        <v>61</v>
      </c>
      <c r="F479" s="14" t="s">
        <v>61</v>
      </c>
      <c r="G479" s="11" t="s">
        <v>700</v>
      </c>
      <c r="H479" s="14" t="s">
        <v>727</v>
      </c>
      <c r="I479" s="14" t="s">
        <v>1720</v>
      </c>
      <c r="J479" s="14" t="s">
        <v>3307</v>
      </c>
      <c r="K479" s="11" t="s">
        <v>1598</v>
      </c>
      <c r="L479" s="20">
        <v>5000</v>
      </c>
      <c r="M479" s="11">
        <v>5000</v>
      </c>
      <c r="N479" s="11">
        <v>0</v>
      </c>
      <c r="O479" s="11">
        <v>0</v>
      </c>
      <c r="P479" s="11">
        <v>0</v>
      </c>
      <c r="Q479" s="11">
        <v>0</v>
      </c>
      <c r="R479" s="11">
        <v>0</v>
      </c>
      <c r="S479" s="11" t="s">
        <v>897</v>
      </c>
      <c r="T479" s="11" t="s">
        <v>35</v>
      </c>
      <c r="U479" s="20">
        <v>0</v>
      </c>
      <c r="V479" s="14" t="s">
        <v>3308</v>
      </c>
      <c r="W479" s="20">
        <v>5000</v>
      </c>
      <c r="X479" s="14" t="s">
        <v>3309</v>
      </c>
      <c r="Y479" s="29">
        <v>1</v>
      </c>
      <c r="Z479" s="29"/>
      <c r="AA479" s="14">
        <v>0</v>
      </c>
      <c r="AB479" s="14">
        <v>0</v>
      </c>
      <c r="AC479" s="14">
        <v>0</v>
      </c>
      <c r="AD479" s="14">
        <v>0</v>
      </c>
      <c r="AE479" s="14">
        <v>0</v>
      </c>
      <c r="AF479" s="14">
        <v>0</v>
      </c>
      <c r="AG479" s="47" t="s">
        <v>3310</v>
      </c>
      <c r="AH479" s="14"/>
      <c r="AI479" s="14" t="s">
        <v>3311</v>
      </c>
      <c r="AJ479" s="45" t="s">
        <v>727</v>
      </c>
      <c r="AK479" s="11" t="s">
        <v>735</v>
      </c>
      <c r="AL479" s="24" t="s">
        <v>736</v>
      </c>
      <c r="AM479" s="11" t="s">
        <v>118</v>
      </c>
      <c r="AN479" s="11"/>
      <c r="AO479" s="12"/>
      <c r="AP479" s="14"/>
      <c r="AQ479" s="14"/>
      <c r="AR479" s="14"/>
      <c r="AS479" s="14"/>
      <c r="AT479" s="14" t="str">
        <f ca="1">IFERROR(VLOOKUP(B479,'[2]2017省级重点项目'!$B$3:$O$206,6,0),"")</f>
        <v/>
      </c>
      <c r="AU479" s="14" t="str">
        <f ca="1" t="shared" si="43"/>
        <v/>
      </c>
      <c r="AV479" s="14" t="str">
        <f ca="1">IFERROR(VLOOKUP(B479,'[2]2017省级重点项目'!$B$3:$O$206,7,0),"")</f>
        <v/>
      </c>
      <c r="AW479" s="14" t="str">
        <f ca="1" t="shared" si="44"/>
        <v/>
      </c>
      <c r="AX479" s="14" t="str">
        <f ca="1">IFERROR(VLOOKUP(B479,'[2]2017省级重点项目'!$B$3:$O$206,12,0),"")</f>
        <v/>
      </c>
      <c r="AY479" s="14" t="str">
        <f ca="1">IFERROR(VLOOKUP(B479,'[2]2017省级重点项目'!$B$3:$O$206,9,0),"")</f>
        <v/>
      </c>
      <c r="AZ479" s="14" t="str">
        <f ca="1">IFERROR(VLOOKUP(B479,'[2]2017省级重点项目'!$B$3:$O$206,10,0),"")</f>
        <v/>
      </c>
    </row>
    <row r="480" s="1" customFormat="1" ht="84" customHeight="1" spans="1:52">
      <c r="A480" s="11">
        <f>IF(AJ480="","",COUNTA($AJ$7:AJ480))</f>
        <v>460</v>
      </c>
      <c r="B480" s="14" t="s">
        <v>3312</v>
      </c>
      <c r="C480" s="14" t="s">
        <v>61</v>
      </c>
      <c r="D480" s="14" t="s">
        <v>61</v>
      </c>
      <c r="E480" s="14" t="s">
        <v>3313</v>
      </c>
      <c r="F480" s="14" t="s">
        <v>61</v>
      </c>
      <c r="G480" s="11" t="s">
        <v>700</v>
      </c>
      <c r="H480" s="14" t="s">
        <v>727</v>
      </c>
      <c r="I480" s="14" t="s">
        <v>1728</v>
      </c>
      <c r="J480" s="14" t="s">
        <v>3314</v>
      </c>
      <c r="K480" s="11" t="s">
        <v>825</v>
      </c>
      <c r="L480" s="20">
        <v>313108</v>
      </c>
      <c r="M480" s="11">
        <v>313108</v>
      </c>
      <c r="N480" s="11">
        <v>0</v>
      </c>
      <c r="O480" s="11">
        <v>0</v>
      </c>
      <c r="P480" s="11">
        <v>0</v>
      </c>
      <c r="Q480" s="11">
        <v>0</v>
      </c>
      <c r="R480" s="11">
        <v>0</v>
      </c>
      <c r="S480" s="11" t="s">
        <v>83</v>
      </c>
      <c r="T480" s="11" t="s">
        <v>35</v>
      </c>
      <c r="U480" s="20">
        <v>0</v>
      </c>
      <c r="V480" s="14" t="s">
        <v>3315</v>
      </c>
      <c r="W480" s="20">
        <v>175000</v>
      </c>
      <c r="X480" s="14" t="s">
        <v>3316</v>
      </c>
      <c r="Y480" s="29">
        <v>3</v>
      </c>
      <c r="Z480" s="29"/>
      <c r="AA480" s="14">
        <v>0</v>
      </c>
      <c r="AB480" s="14">
        <v>0</v>
      </c>
      <c r="AC480" s="14">
        <v>0</v>
      </c>
      <c r="AD480" s="14">
        <v>0</v>
      </c>
      <c r="AE480" s="14">
        <v>0</v>
      </c>
      <c r="AF480" s="14">
        <v>0</v>
      </c>
      <c r="AG480" s="47" t="s">
        <v>1083</v>
      </c>
      <c r="AH480" s="14"/>
      <c r="AI480" s="14" t="s">
        <v>3317</v>
      </c>
      <c r="AJ480" s="45" t="s">
        <v>727</v>
      </c>
      <c r="AK480" s="11" t="s">
        <v>735</v>
      </c>
      <c r="AL480" s="24" t="s">
        <v>736</v>
      </c>
      <c r="AM480" s="11" t="s">
        <v>118</v>
      </c>
      <c r="AN480" s="11"/>
      <c r="AO480" s="12" t="s">
        <v>737</v>
      </c>
      <c r="AP480" s="14" t="s">
        <v>78</v>
      </c>
      <c r="AQ480" s="14"/>
      <c r="AR480" s="14"/>
      <c r="AS480" s="14"/>
      <c r="AT480" s="14" t="str">
        <f ca="1">IFERROR(VLOOKUP(B480,'[2]2017省级重点项目'!$B$3:$O$206,6,0),"")</f>
        <v/>
      </c>
      <c r="AU480" s="14" t="str">
        <f ca="1" t="shared" si="43"/>
        <v/>
      </c>
      <c r="AV480" s="14" t="str">
        <f ca="1">IFERROR(VLOOKUP(B480,'[2]2017省级重点项目'!$B$3:$O$206,7,0),"")</f>
        <v/>
      </c>
      <c r="AW480" s="14" t="str">
        <f ca="1" t="shared" si="44"/>
        <v/>
      </c>
      <c r="AX480" s="14" t="str">
        <f ca="1">IFERROR(VLOOKUP(B480,'[2]2017省级重点项目'!$B$3:$O$206,12,0),"")</f>
        <v/>
      </c>
      <c r="AY480" s="14" t="str">
        <f ca="1">IFERROR(VLOOKUP(B480,'[2]2017省级重点项目'!$B$3:$O$206,9,0),"")</f>
        <v/>
      </c>
      <c r="AZ480" s="14" t="str">
        <f ca="1">IFERROR(VLOOKUP(B480,'[2]2017省级重点项目'!$B$3:$O$206,10,0),"")</f>
        <v/>
      </c>
    </row>
    <row r="481" s="1" customFormat="1" ht="93" customHeight="1" spans="1:52">
      <c r="A481" s="11">
        <f>IF(AJ481="","",COUNTA($AJ$7:AJ481))</f>
        <v>461</v>
      </c>
      <c r="B481" s="14" t="s">
        <v>3318</v>
      </c>
      <c r="C481" s="14" t="s">
        <v>61</v>
      </c>
      <c r="D481" s="14" t="s">
        <v>61</v>
      </c>
      <c r="E481" s="14" t="s">
        <v>3313</v>
      </c>
      <c r="F481" s="14" t="s">
        <v>61</v>
      </c>
      <c r="G481" s="11" t="s">
        <v>700</v>
      </c>
      <c r="H481" s="14" t="s">
        <v>727</v>
      </c>
      <c r="I481" s="14" t="s">
        <v>1728</v>
      </c>
      <c r="J481" s="14" t="s">
        <v>3319</v>
      </c>
      <c r="K481" s="11" t="s">
        <v>3073</v>
      </c>
      <c r="L481" s="20">
        <v>398875</v>
      </c>
      <c r="M481" s="11">
        <v>398875</v>
      </c>
      <c r="N481" s="11">
        <v>0</v>
      </c>
      <c r="O481" s="11">
        <v>0</v>
      </c>
      <c r="P481" s="11">
        <v>0</v>
      </c>
      <c r="Q481" s="11">
        <v>0</v>
      </c>
      <c r="R481" s="11">
        <v>0</v>
      </c>
      <c r="S481" s="11" t="s">
        <v>83</v>
      </c>
      <c r="T481" s="11" t="s">
        <v>35</v>
      </c>
      <c r="U481" s="20">
        <v>0</v>
      </c>
      <c r="V481" s="14" t="s">
        <v>3320</v>
      </c>
      <c r="W481" s="20">
        <v>260000</v>
      </c>
      <c r="X481" s="14" t="s">
        <v>3316</v>
      </c>
      <c r="Y481" s="29">
        <v>1</v>
      </c>
      <c r="Z481" s="29"/>
      <c r="AA481" s="14">
        <v>87.33</v>
      </c>
      <c r="AB481" s="14">
        <v>87.33</v>
      </c>
      <c r="AC481" s="14">
        <v>0</v>
      </c>
      <c r="AD481" s="14">
        <v>0</v>
      </c>
      <c r="AE481" s="14">
        <v>0</v>
      </c>
      <c r="AF481" s="14">
        <v>0</v>
      </c>
      <c r="AG481" s="47" t="s">
        <v>1083</v>
      </c>
      <c r="AH481" s="14"/>
      <c r="AI481" s="14" t="s">
        <v>3321</v>
      </c>
      <c r="AJ481" s="45" t="s">
        <v>727</v>
      </c>
      <c r="AK481" s="11" t="s">
        <v>735</v>
      </c>
      <c r="AL481" s="24" t="s">
        <v>736</v>
      </c>
      <c r="AM481" s="11" t="s">
        <v>118</v>
      </c>
      <c r="AN481" s="11"/>
      <c r="AO481" s="12" t="s">
        <v>737</v>
      </c>
      <c r="AP481" s="14" t="s">
        <v>78</v>
      </c>
      <c r="AQ481" s="14"/>
      <c r="AR481" s="14"/>
      <c r="AS481" s="14"/>
      <c r="AT481" s="14" t="str">
        <f ca="1">IFERROR(VLOOKUP(B481,'[2]2017省级重点项目'!$B$3:$O$206,6,0),"")</f>
        <v/>
      </c>
      <c r="AU481" s="14" t="str">
        <f ca="1" t="shared" si="43"/>
        <v/>
      </c>
      <c r="AV481" s="14" t="str">
        <f ca="1">IFERROR(VLOOKUP(B481,'[2]2017省级重点项目'!$B$3:$O$206,7,0),"")</f>
        <v/>
      </c>
      <c r="AW481" s="14" t="str">
        <f ca="1" t="shared" si="44"/>
        <v/>
      </c>
      <c r="AX481" s="14" t="str">
        <f ca="1">IFERROR(VLOOKUP(B481,'[2]2017省级重点项目'!$B$3:$O$206,12,0),"")</f>
        <v/>
      </c>
      <c r="AY481" s="14" t="str">
        <f ca="1">IFERROR(VLOOKUP(B481,'[2]2017省级重点项目'!$B$3:$O$206,9,0),"")</f>
        <v/>
      </c>
      <c r="AZ481" s="14" t="str">
        <f ca="1">IFERROR(VLOOKUP(B481,'[2]2017省级重点项目'!$B$3:$O$206,10,0),"")</f>
        <v/>
      </c>
    </row>
    <row r="482" s="1" customFormat="1" ht="73" customHeight="1" spans="1:52">
      <c r="A482" s="11">
        <f>IF(AJ482="","",COUNTA($AJ$7:AJ482))</f>
        <v>462</v>
      </c>
      <c r="B482" s="12" t="s">
        <v>3322</v>
      </c>
      <c r="C482" s="12" t="s">
        <v>61</v>
      </c>
      <c r="D482" s="12" t="s">
        <v>61</v>
      </c>
      <c r="E482" s="12" t="s">
        <v>61</v>
      </c>
      <c r="F482" s="12" t="s">
        <v>61</v>
      </c>
      <c r="G482" s="13" t="s">
        <v>700</v>
      </c>
      <c r="H482" s="12" t="s">
        <v>600</v>
      </c>
      <c r="I482" s="12" t="s">
        <v>1042</v>
      </c>
      <c r="J482" s="12" t="s">
        <v>3323</v>
      </c>
      <c r="K482" s="13" t="s">
        <v>3324</v>
      </c>
      <c r="L482" s="21">
        <v>360500</v>
      </c>
      <c r="M482" s="13">
        <v>0</v>
      </c>
      <c r="N482" s="13">
        <v>180500</v>
      </c>
      <c r="O482" s="13">
        <v>0</v>
      </c>
      <c r="P482" s="13">
        <v>0</v>
      </c>
      <c r="Q482" s="13">
        <v>0</v>
      </c>
      <c r="R482" s="13">
        <v>0</v>
      </c>
      <c r="S482" s="13" t="s">
        <v>3325</v>
      </c>
      <c r="T482" s="13" t="s">
        <v>3326</v>
      </c>
      <c r="U482" s="21">
        <v>280000</v>
      </c>
      <c r="V482" s="12" t="s">
        <v>1912</v>
      </c>
      <c r="W482" s="21">
        <v>106900</v>
      </c>
      <c r="X482" s="12" t="s">
        <v>3327</v>
      </c>
      <c r="Y482" s="30">
        <v>12</v>
      </c>
      <c r="Z482" s="30"/>
      <c r="AA482" s="12">
        <v>790</v>
      </c>
      <c r="AB482" s="12">
        <v>790</v>
      </c>
      <c r="AC482" s="12"/>
      <c r="AD482" s="12"/>
      <c r="AE482" s="12"/>
      <c r="AF482" s="12"/>
      <c r="AG482" s="22" t="s">
        <v>3328</v>
      </c>
      <c r="AH482" s="12" t="s">
        <v>3329</v>
      </c>
      <c r="AI482" s="12" t="s">
        <v>3330</v>
      </c>
      <c r="AJ482" s="46" t="s">
        <v>600</v>
      </c>
      <c r="AK482" s="13" t="s">
        <v>601</v>
      </c>
      <c r="AL482" s="24" t="s">
        <v>1874</v>
      </c>
      <c r="AM482" s="13" t="s">
        <v>118</v>
      </c>
      <c r="AN482" s="13"/>
      <c r="AO482" s="12" t="s">
        <v>737</v>
      </c>
      <c r="AP482" s="12" t="s">
        <v>78</v>
      </c>
      <c r="AQ482" s="12"/>
      <c r="AR482" s="12"/>
      <c r="AS482" s="12"/>
      <c r="AT482" s="14" t="str">
        <f ca="1">IFERROR(VLOOKUP(B482,'[2]2017省级重点项目'!$B$3:$O$206,6,0),"")</f>
        <v/>
      </c>
      <c r="AU482" s="14" t="str">
        <f ca="1" t="shared" si="43"/>
        <v/>
      </c>
      <c r="AV482" s="14" t="str">
        <f ca="1">IFERROR(VLOOKUP(B482,'[2]2017省级重点项目'!$B$3:$O$206,7,0),"")</f>
        <v/>
      </c>
      <c r="AW482" s="14" t="str">
        <f ca="1" t="shared" si="44"/>
        <v/>
      </c>
      <c r="AX482" s="14" t="str">
        <f ca="1">IFERROR(VLOOKUP(B482,'[2]2017省级重点项目'!$B$3:$O$206,12,0),"")</f>
        <v/>
      </c>
      <c r="AY482" s="14" t="str">
        <f ca="1">IFERROR(VLOOKUP(B482,'[2]2017省级重点项目'!$B$3:$O$206,9,0),"")</f>
        <v/>
      </c>
      <c r="AZ482" s="14" t="str">
        <f ca="1">IFERROR(VLOOKUP(B482,'[2]2017省级重点项目'!$B$3:$O$206,10,0),"")</f>
        <v/>
      </c>
    </row>
    <row r="483" s="1" customFormat="1" ht="78.75" spans="1:52">
      <c r="A483" s="11">
        <f>IF(AJ483="","",COUNTA($AJ$7:AJ483))</f>
        <v>463</v>
      </c>
      <c r="B483" s="12" t="s">
        <v>3331</v>
      </c>
      <c r="C483" s="12" t="s">
        <v>295</v>
      </c>
      <c r="D483" s="12" t="s">
        <v>61</v>
      </c>
      <c r="E483" s="12" t="s">
        <v>61</v>
      </c>
      <c r="F483" s="12" t="s">
        <v>61</v>
      </c>
      <c r="G483" s="13" t="s">
        <v>700</v>
      </c>
      <c r="H483" s="12" t="s">
        <v>3332</v>
      </c>
      <c r="I483" s="12" t="s">
        <v>739</v>
      </c>
      <c r="J483" s="12" t="s">
        <v>3333</v>
      </c>
      <c r="K483" s="13" t="s">
        <v>3334</v>
      </c>
      <c r="L483" s="21">
        <v>143200</v>
      </c>
      <c r="M483" s="13">
        <v>143200</v>
      </c>
      <c r="N483" s="13">
        <v>0</v>
      </c>
      <c r="O483" s="13">
        <v>0</v>
      </c>
      <c r="P483" s="13">
        <v>0</v>
      </c>
      <c r="Q483" s="13">
        <v>0</v>
      </c>
      <c r="R483" s="13">
        <v>0</v>
      </c>
      <c r="S483" s="13" t="s">
        <v>83</v>
      </c>
      <c r="T483" s="13" t="s">
        <v>61</v>
      </c>
      <c r="U483" s="21">
        <v>0</v>
      </c>
      <c r="V483" s="12" t="s">
        <v>3335</v>
      </c>
      <c r="W483" s="21">
        <v>10000</v>
      </c>
      <c r="X483" s="12" t="s">
        <v>3336</v>
      </c>
      <c r="Y483" s="30">
        <v>1</v>
      </c>
      <c r="Z483" s="30"/>
      <c r="AA483" s="12"/>
      <c r="AB483" s="12">
        <v>5371</v>
      </c>
      <c r="AC483" s="12">
        <v>0</v>
      </c>
      <c r="AD483" s="12">
        <v>0</v>
      </c>
      <c r="AE483" s="12">
        <v>0</v>
      </c>
      <c r="AF483" s="12">
        <v>0</v>
      </c>
      <c r="AG483" s="22" t="s">
        <v>3337</v>
      </c>
      <c r="AH483" s="12" t="s">
        <v>3338</v>
      </c>
      <c r="AI483" s="12" t="s">
        <v>3338</v>
      </c>
      <c r="AJ483" s="46" t="s">
        <v>62</v>
      </c>
      <c r="AK483" s="13" t="s">
        <v>73</v>
      </c>
      <c r="AL483" s="24" t="s">
        <v>746</v>
      </c>
      <c r="AM483" s="13" t="s">
        <v>118</v>
      </c>
      <c r="AN483" s="13"/>
      <c r="AO483" s="12" t="s">
        <v>737</v>
      </c>
      <c r="AP483" s="12" t="s">
        <v>78</v>
      </c>
      <c r="AQ483" s="12" t="s">
        <v>78</v>
      </c>
      <c r="AR483" s="12"/>
      <c r="AS483" s="12"/>
      <c r="AT483" s="14">
        <f ca="1">IFERROR(VLOOKUP(B483,'[2]2017省级重点项目'!$B$3:$O$206,6,0),"")</f>
        <v>143200</v>
      </c>
      <c r="AU483" s="14">
        <f ca="1" t="shared" si="43"/>
        <v>0</v>
      </c>
      <c r="AV483" s="14">
        <f ca="1">IFERROR(VLOOKUP(B483,'[2]2017省级重点项目'!$B$3:$O$206,7,0),"")</f>
        <v>0</v>
      </c>
      <c r="AW483" s="14">
        <f ca="1" t="shared" si="44"/>
        <v>10000</v>
      </c>
      <c r="AX483" s="14" t="str">
        <f ca="1">IFERROR(VLOOKUP(B483,'[2]2017省级重点项目'!$B$3:$O$206,12,0),"")</f>
        <v>晋安区</v>
      </c>
      <c r="AY483" s="14" t="str">
        <f ca="1">IFERROR(VLOOKUP(B483,'[2]2017省级重点项目'!$B$3:$O$206,9,0),"")</f>
        <v>无</v>
      </c>
      <c r="AZ483" s="14" t="str">
        <f ca="1">IFERROR(VLOOKUP(B483,'[2]2017省级重点项目'!$B$3:$O$206,10,0),"")</f>
        <v>无</v>
      </c>
    </row>
    <row r="484" s="1" customFormat="1" ht="56" customHeight="1" spans="1:52">
      <c r="A484" s="11">
        <f>IF(AJ484="","",COUNTA($AJ$7:AJ484))</f>
        <v>464</v>
      </c>
      <c r="B484" s="12" t="s">
        <v>3339</v>
      </c>
      <c r="C484" s="12" t="s">
        <v>295</v>
      </c>
      <c r="D484" s="12" t="s">
        <v>78</v>
      </c>
      <c r="E484" s="12" t="s">
        <v>78</v>
      </c>
      <c r="F484" s="12" t="s">
        <v>61</v>
      </c>
      <c r="G484" s="13" t="s">
        <v>700</v>
      </c>
      <c r="H484" s="12" t="s">
        <v>62</v>
      </c>
      <c r="I484" s="12" t="s">
        <v>3340</v>
      </c>
      <c r="J484" s="12" t="s">
        <v>3341</v>
      </c>
      <c r="K484" s="13" t="s">
        <v>3088</v>
      </c>
      <c r="L484" s="21">
        <v>510000</v>
      </c>
      <c r="M484" s="13">
        <v>510000</v>
      </c>
      <c r="N484" s="13">
        <v>0</v>
      </c>
      <c r="O484" s="13">
        <v>0</v>
      </c>
      <c r="P484" s="13">
        <v>0</v>
      </c>
      <c r="Q484" s="13">
        <v>0</v>
      </c>
      <c r="R484" s="13">
        <v>0</v>
      </c>
      <c r="S484" s="13" t="s">
        <v>83</v>
      </c>
      <c r="T484" s="13" t="s">
        <v>61</v>
      </c>
      <c r="U484" s="21">
        <v>0</v>
      </c>
      <c r="V484" s="12" t="s">
        <v>3342</v>
      </c>
      <c r="W484" s="21">
        <v>120000</v>
      </c>
      <c r="X484" s="12" t="s">
        <v>3343</v>
      </c>
      <c r="Y484" s="30">
        <v>10</v>
      </c>
      <c r="Z484" s="30"/>
      <c r="AA484" s="12"/>
      <c r="AB484" s="12">
        <v>520</v>
      </c>
      <c r="AC484" s="12">
        <v>0</v>
      </c>
      <c r="AD484" s="12">
        <v>0</v>
      </c>
      <c r="AE484" s="12">
        <v>0</v>
      </c>
      <c r="AF484" s="12">
        <v>0</v>
      </c>
      <c r="AG484" s="22" t="s">
        <v>752</v>
      </c>
      <c r="AH484" s="12" t="s">
        <v>3344</v>
      </c>
      <c r="AI484" s="12" t="s">
        <v>3344</v>
      </c>
      <c r="AJ484" s="46" t="s">
        <v>62</v>
      </c>
      <c r="AK484" s="13" t="s">
        <v>73</v>
      </c>
      <c r="AL484" s="24" t="s">
        <v>550</v>
      </c>
      <c r="AM484" s="13" t="s">
        <v>118</v>
      </c>
      <c r="AN484" s="13"/>
      <c r="AO484" s="12" t="s">
        <v>737</v>
      </c>
      <c r="AP484" s="12" t="s">
        <v>78</v>
      </c>
      <c r="AQ484" s="12" t="s">
        <v>78</v>
      </c>
      <c r="AR484" s="12"/>
      <c r="AS484" s="12"/>
      <c r="AT484" s="14">
        <f ca="1">IFERROR(VLOOKUP(B484,'[2]2017省级重点项目'!$B$3:$O$206,6,0),"")</f>
        <v>510000</v>
      </c>
      <c r="AU484" s="14">
        <f ca="1" t="shared" si="43"/>
        <v>0</v>
      </c>
      <c r="AV484" s="14">
        <f ca="1">IFERROR(VLOOKUP(B484,'[2]2017省级重点项目'!$B$3:$O$206,7,0),"")</f>
        <v>5000</v>
      </c>
      <c r="AW484" s="14">
        <f ca="1" t="shared" si="44"/>
        <v>115000</v>
      </c>
      <c r="AX484" s="14" t="str">
        <f ca="1">IFERROR(VLOOKUP(B484,'[2]2017省级重点项目'!$B$3:$O$206,12,0),"")</f>
        <v>晋安区</v>
      </c>
      <c r="AY484" s="14">
        <f ca="1">IFERROR(VLOOKUP(B484,'[2]2017省级重点项目'!$B$3:$O$206,9,0),"")</f>
        <v>10</v>
      </c>
      <c r="AZ484" s="14" t="str">
        <f ca="1">IFERROR(VLOOKUP(B484,'[2]2017省级重点项目'!$B$3:$O$206,10,0),"")</f>
        <v>无</v>
      </c>
    </row>
    <row r="485" s="1" customFormat="1" ht="77" customHeight="1" spans="1:52">
      <c r="A485" s="11">
        <f>IF(AJ485="","",COUNTA($AJ$7:AJ485))</f>
        <v>465</v>
      </c>
      <c r="B485" s="12" t="s">
        <v>3345</v>
      </c>
      <c r="C485" s="12" t="s">
        <v>295</v>
      </c>
      <c r="D485" s="12" t="s">
        <v>61</v>
      </c>
      <c r="E485" s="12" t="s">
        <v>61</v>
      </c>
      <c r="F485" s="12" t="s">
        <v>61</v>
      </c>
      <c r="G485" s="13" t="s">
        <v>700</v>
      </c>
      <c r="H485" s="12" t="s">
        <v>62</v>
      </c>
      <c r="I485" s="12" t="s">
        <v>1930</v>
      </c>
      <c r="J485" s="12" t="s">
        <v>3346</v>
      </c>
      <c r="K485" s="13" t="s">
        <v>3347</v>
      </c>
      <c r="L485" s="21">
        <v>22000</v>
      </c>
      <c r="M485" s="13" t="s">
        <v>3348</v>
      </c>
      <c r="N485" s="13" t="s">
        <v>3349</v>
      </c>
      <c r="O485" s="13">
        <v>0</v>
      </c>
      <c r="P485" s="13">
        <v>0</v>
      </c>
      <c r="Q485" s="13">
        <v>0</v>
      </c>
      <c r="R485" s="13">
        <v>0</v>
      </c>
      <c r="S485" s="13" t="s">
        <v>83</v>
      </c>
      <c r="T485" s="13" t="s">
        <v>61</v>
      </c>
      <c r="U485" s="21">
        <v>0</v>
      </c>
      <c r="V485" s="12" t="s">
        <v>3350</v>
      </c>
      <c r="W485" s="21">
        <v>15000</v>
      </c>
      <c r="X485" s="12" t="s">
        <v>2027</v>
      </c>
      <c r="Y485" s="30">
        <v>2</v>
      </c>
      <c r="Z485" s="30"/>
      <c r="AA485" s="12" t="s">
        <v>3351</v>
      </c>
      <c r="AB485" s="12" t="s">
        <v>3351</v>
      </c>
      <c r="AC485" s="12">
        <v>0</v>
      </c>
      <c r="AD485" s="12">
        <v>0</v>
      </c>
      <c r="AE485" s="12">
        <v>0</v>
      </c>
      <c r="AF485" s="12">
        <v>0</v>
      </c>
      <c r="AG485" s="22" t="s">
        <v>3352</v>
      </c>
      <c r="AH485" s="12" t="s">
        <v>3353</v>
      </c>
      <c r="AI485" s="12" t="s">
        <v>3354</v>
      </c>
      <c r="AJ485" s="46" t="s">
        <v>62</v>
      </c>
      <c r="AK485" s="13" t="s">
        <v>73</v>
      </c>
      <c r="AL485" s="24" t="s">
        <v>550</v>
      </c>
      <c r="AM485" s="13" t="s">
        <v>118</v>
      </c>
      <c r="AN485" s="13"/>
      <c r="AO485" s="12" t="s">
        <v>737</v>
      </c>
      <c r="AP485" s="12"/>
      <c r="AQ485" s="12"/>
      <c r="AR485" s="12"/>
      <c r="AS485" s="12"/>
      <c r="AT485" s="14" t="str">
        <f ca="1">IFERROR(VLOOKUP(B485,'[2]2017省级重点项目'!$B$3:$O$206,6,0),"")</f>
        <v/>
      </c>
      <c r="AU485" s="14" t="str">
        <f ca="1" t="shared" si="43"/>
        <v/>
      </c>
      <c r="AV485" s="14" t="str">
        <f ca="1">IFERROR(VLOOKUP(B485,'[2]2017省级重点项目'!$B$3:$O$206,7,0),"")</f>
        <v/>
      </c>
      <c r="AW485" s="14" t="str">
        <f ca="1" t="shared" si="44"/>
        <v/>
      </c>
      <c r="AX485" s="14" t="str">
        <f ca="1">IFERROR(VLOOKUP(B485,'[2]2017省级重点项目'!$B$3:$O$206,12,0),"")</f>
        <v/>
      </c>
      <c r="AY485" s="14" t="str">
        <f ca="1">IFERROR(VLOOKUP(B485,'[2]2017省级重点项目'!$B$3:$O$206,9,0),"")</f>
        <v/>
      </c>
      <c r="AZ485" s="14" t="str">
        <f ca="1">IFERROR(VLOOKUP(B485,'[2]2017省级重点项目'!$B$3:$O$206,10,0),"")</f>
        <v/>
      </c>
    </row>
    <row r="486" s="1" customFormat="1" ht="84" spans="1:52">
      <c r="A486" s="11">
        <f>IF(AJ486="","",COUNTA($AJ$7:AJ486))</f>
        <v>466</v>
      </c>
      <c r="B486" s="12" t="s">
        <v>3355</v>
      </c>
      <c r="C486" s="12"/>
      <c r="D486" s="12"/>
      <c r="E486" s="12"/>
      <c r="F486" s="12"/>
      <c r="G486" s="13" t="s">
        <v>700</v>
      </c>
      <c r="H486" s="12" t="s">
        <v>62</v>
      </c>
      <c r="I486" s="12" t="s">
        <v>1930</v>
      </c>
      <c r="J486" s="12" t="s">
        <v>3356</v>
      </c>
      <c r="K486" s="17">
        <v>2017</v>
      </c>
      <c r="L486" s="21">
        <v>14000</v>
      </c>
      <c r="M486" s="13"/>
      <c r="N486" s="13"/>
      <c r="O486" s="13"/>
      <c r="P486" s="13"/>
      <c r="Q486" s="13"/>
      <c r="R486" s="13"/>
      <c r="S486" s="13"/>
      <c r="T486" s="13"/>
      <c r="U486" s="21">
        <v>0</v>
      </c>
      <c r="V486" s="12" t="s">
        <v>3357</v>
      </c>
      <c r="W486" s="21">
        <v>14000</v>
      </c>
      <c r="X486" s="12" t="s">
        <v>3358</v>
      </c>
      <c r="Y486" s="30">
        <v>3</v>
      </c>
      <c r="Z486" s="30">
        <v>9</v>
      </c>
      <c r="AA486" s="12"/>
      <c r="AB486" s="12"/>
      <c r="AC486" s="12"/>
      <c r="AD486" s="12"/>
      <c r="AE486" s="12"/>
      <c r="AF486" s="12"/>
      <c r="AG486" s="22" t="s">
        <v>3359</v>
      </c>
      <c r="AH486" s="12" t="s">
        <v>3360</v>
      </c>
      <c r="AI486" s="12" t="s">
        <v>3361</v>
      </c>
      <c r="AJ486" s="46" t="s">
        <v>62</v>
      </c>
      <c r="AK486" s="13" t="s">
        <v>73</v>
      </c>
      <c r="AL486" s="24" t="s">
        <v>550</v>
      </c>
      <c r="AM486" s="13" t="s">
        <v>118</v>
      </c>
      <c r="AN486" s="13"/>
      <c r="AO486" s="12" t="s">
        <v>712</v>
      </c>
      <c r="AP486" s="12" t="s">
        <v>78</v>
      </c>
      <c r="AQ486" s="12"/>
      <c r="AR486" s="12"/>
      <c r="AS486" s="12"/>
      <c r="AT486" s="14" t="str">
        <f ca="1">IFERROR(VLOOKUP(B486,'[2]2017省级重点项目'!$B$3:$O$206,6,0),"")</f>
        <v/>
      </c>
      <c r="AU486" s="14" t="str">
        <f ca="1" t="shared" si="43"/>
        <v/>
      </c>
      <c r="AV486" s="14" t="str">
        <f ca="1">IFERROR(VLOOKUP(B486,'[2]2017省级重点项目'!$B$3:$O$206,7,0),"")</f>
        <v/>
      </c>
      <c r="AW486" s="14" t="str">
        <f ca="1" t="shared" si="44"/>
        <v/>
      </c>
      <c r="AX486" s="14" t="str">
        <f ca="1">IFERROR(VLOOKUP(B486,'[2]2017省级重点项目'!$B$3:$O$206,12,0),"")</f>
        <v/>
      </c>
      <c r="AY486" s="14" t="str">
        <f ca="1">IFERROR(VLOOKUP(B486,'[2]2017省级重点项目'!$B$3:$O$206,9,0),"")</f>
        <v/>
      </c>
      <c r="AZ486" s="14" t="str">
        <f ca="1">IFERROR(VLOOKUP(B486,'[2]2017省级重点项目'!$B$3:$O$206,10,0),"")</f>
        <v/>
      </c>
    </row>
    <row r="487" s="1" customFormat="1" ht="70" customHeight="1" spans="1:52">
      <c r="A487" s="11">
        <f>IF(AJ487="","",COUNTA($AJ$7:AJ487))</f>
        <v>467</v>
      </c>
      <c r="B487" s="12" t="s">
        <v>3362</v>
      </c>
      <c r="C487" s="12"/>
      <c r="D487" s="12"/>
      <c r="E487" s="12"/>
      <c r="F487" s="12"/>
      <c r="G487" s="13" t="s">
        <v>700</v>
      </c>
      <c r="H487" s="12" t="s">
        <v>3332</v>
      </c>
      <c r="I487" s="12" t="s">
        <v>3363</v>
      </c>
      <c r="J487" s="12" t="s">
        <v>3364</v>
      </c>
      <c r="K487" s="13">
        <v>2017</v>
      </c>
      <c r="L487" s="21">
        <v>50000</v>
      </c>
      <c r="M487" s="13"/>
      <c r="N487" s="13"/>
      <c r="O487" s="13"/>
      <c r="P487" s="13"/>
      <c r="Q487" s="13"/>
      <c r="R487" s="13"/>
      <c r="S487" s="13"/>
      <c r="T487" s="13"/>
      <c r="U487" s="21">
        <v>0</v>
      </c>
      <c r="V487" s="12" t="s">
        <v>3365</v>
      </c>
      <c r="W487" s="21">
        <v>50000</v>
      </c>
      <c r="X487" s="12" t="s">
        <v>3366</v>
      </c>
      <c r="Y487" s="30">
        <v>1</v>
      </c>
      <c r="Z487" s="30">
        <v>10</v>
      </c>
      <c r="AA487" s="12"/>
      <c r="AB487" s="12"/>
      <c r="AC487" s="12"/>
      <c r="AD487" s="12"/>
      <c r="AE487" s="12"/>
      <c r="AF487" s="12"/>
      <c r="AG487" s="22" t="s">
        <v>2737</v>
      </c>
      <c r="AH487" s="12" t="s">
        <v>3367</v>
      </c>
      <c r="AI487" s="12" t="s">
        <v>2712</v>
      </c>
      <c r="AJ487" s="46" t="s">
        <v>62</v>
      </c>
      <c r="AK487" s="13" t="s">
        <v>73</v>
      </c>
      <c r="AL487" s="24" t="s">
        <v>550</v>
      </c>
      <c r="AM487" s="13" t="s">
        <v>118</v>
      </c>
      <c r="AN487" s="13"/>
      <c r="AO487" s="12" t="s">
        <v>737</v>
      </c>
      <c r="AP487" s="12" t="s">
        <v>78</v>
      </c>
      <c r="AQ487" s="12"/>
      <c r="AR487" s="12"/>
      <c r="AS487" s="12"/>
      <c r="AT487" s="14" t="str">
        <f ca="1">IFERROR(VLOOKUP(B487,'[2]2017省级重点项目'!$B$3:$O$206,6,0),"")</f>
        <v/>
      </c>
      <c r="AU487" s="14" t="str">
        <f ca="1" t="shared" si="43"/>
        <v/>
      </c>
      <c r="AV487" s="14" t="str">
        <f ca="1">IFERROR(VLOOKUP(B487,'[2]2017省级重点项目'!$B$3:$O$206,7,0),"")</f>
        <v/>
      </c>
      <c r="AW487" s="14" t="str">
        <f ca="1" t="shared" si="44"/>
        <v/>
      </c>
      <c r="AX487" s="14" t="str">
        <f ca="1">IFERROR(VLOOKUP(B487,'[2]2017省级重点项目'!$B$3:$O$206,12,0),"")</f>
        <v/>
      </c>
      <c r="AY487" s="14" t="str">
        <f ca="1">IFERROR(VLOOKUP(B487,'[2]2017省级重点项目'!$B$3:$O$206,9,0),"")</f>
        <v/>
      </c>
      <c r="AZ487" s="14" t="str">
        <f ca="1">IFERROR(VLOOKUP(B487,'[2]2017省级重点项目'!$B$3:$O$206,10,0),"")</f>
        <v/>
      </c>
    </row>
    <row r="488" s="1" customFormat="1" ht="63" customHeight="1" spans="1:52">
      <c r="A488" s="11">
        <f>IF(AJ488="","",COUNTA($AJ$7:AJ488))</f>
        <v>468</v>
      </c>
      <c r="B488" s="14" t="s">
        <v>3368</v>
      </c>
      <c r="C488" s="14"/>
      <c r="D488" s="14"/>
      <c r="E488" s="14"/>
      <c r="F488" s="14" t="s">
        <v>78</v>
      </c>
      <c r="G488" s="11" t="s">
        <v>700</v>
      </c>
      <c r="H488" s="14" t="s">
        <v>79</v>
      </c>
      <c r="I488" s="14" t="s">
        <v>1194</v>
      </c>
      <c r="J488" s="14" t="s">
        <v>3369</v>
      </c>
      <c r="K488" s="11" t="s">
        <v>825</v>
      </c>
      <c r="L488" s="20">
        <v>12300</v>
      </c>
      <c r="M488" s="11">
        <v>12300</v>
      </c>
      <c r="N488" s="11"/>
      <c r="O488" s="11"/>
      <c r="P488" s="11"/>
      <c r="Q488" s="11"/>
      <c r="R488" s="11"/>
      <c r="S488" s="11" t="s">
        <v>83</v>
      </c>
      <c r="T488" s="11" t="s">
        <v>766</v>
      </c>
      <c r="U488" s="20">
        <v>0</v>
      </c>
      <c r="V488" s="14" t="s">
        <v>3370</v>
      </c>
      <c r="W488" s="20">
        <v>1000</v>
      </c>
      <c r="X488" s="12" t="s">
        <v>3371</v>
      </c>
      <c r="Y488" s="30">
        <v>10</v>
      </c>
      <c r="Z488" s="30"/>
      <c r="AA488" s="12"/>
      <c r="AB488" s="12"/>
      <c r="AC488" s="12"/>
      <c r="AD488" s="12"/>
      <c r="AE488" s="12"/>
      <c r="AF488" s="12"/>
      <c r="AG488" s="22" t="s">
        <v>3372</v>
      </c>
      <c r="AH488" s="12" t="s">
        <v>3373</v>
      </c>
      <c r="AI488" s="12" t="s">
        <v>3374</v>
      </c>
      <c r="AJ488" s="45" t="s">
        <v>79</v>
      </c>
      <c r="AK488" s="11" t="s">
        <v>89</v>
      </c>
      <c r="AL488" s="24" t="s">
        <v>550</v>
      </c>
      <c r="AM488" s="11" t="s">
        <v>118</v>
      </c>
      <c r="AN488" s="11"/>
      <c r="AO488" s="12" t="s">
        <v>737</v>
      </c>
      <c r="AP488" s="14" t="s">
        <v>78</v>
      </c>
      <c r="AQ488" s="14"/>
      <c r="AR488" s="14"/>
      <c r="AS488" s="14"/>
      <c r="AT488" s="14" t="str">
        <f ca="1">IFERROR(VLOOKUP(B488,'[2]2017省级重点项目'!$B$3:$O$206,6,0),"")</f>
        <v/>
      </c>
      <c r="AU488" s="14" t="str">
        <f ca="1" t="shared" si="43"/>
        <v/>
      </c>
      <c r="AV488" s="14" t="str">
        <f ca="1">IFERROR(VLOOKUP(B488,'[2]2017省级重点项目'!$B$3:$O$206,7,0),"")</f>
        <v/>
      </c>
      <c r="AW488" s="14" t="str">
        <f ca="1" t="shared" si="44"/>
        <v/>
      </c>
      <c r="AX488" s="14" t="str">
        <f ca="1">IFERROR(VLOOKUP(B488,'[2]2017省级重点项目'!$B$3:$O$206,12,0),"")</f>
        <v/>
      </c>
      <c r="AY488" s="14" t="str">
        <f ca="1">IFERROR(VLOOKUP(B488,'[2]2017省级重点项目'!$B$3:$O$206,9,0),"")</f>
        <v/>
      </c>
      <c r="AZ488" s="14" t="str">
        <f ca="1">IFERROR(VLOOKUP(B488,'[2]2017省级重点项目'!$B$3:$O$206,10,0),"")</f>
        <v/>
      </c>
    </row>
    <row r="489" s="1" customFormat="1" ht="84" spans="1:52">
      <c r="A489" s="11">
        <f>IF(AJ489="","",COUNTA($AJ$7:AJ489))</f>
        <v>469</v>
      </c>
      <c r="B489" s="14" t="s">
        <v>3375</v>
      </c>
      <c r="C489" s="14"/>
      <c r="D489" s="14"/>
      <c r="E489" s="14"/>
      <c r="F489" s="14" t="s">
        <v>78</v>
      </c>
      <c r="G489" s="11" t="s">
        <v>700</v>
      </c>
      <c r="H489" s="14" t="s">
        <v>79</v>
      </c>
      <c r="I489" s="14" t="s">
        <v>1194</v>
      </c>
      <c r="J489" s="14" t="s">
        <v>3376</v>
      </c>
      <c r="K489" s="11" t="s">
        <v>825</v>
      </c>
      <c r="L489" s="20">
        <v>13000</v>
      </c>
      <c r="M489" s="11">
        <v>13000</v>
      </c>
      <c r="N489" s="11"/>
      <c r="O489" s="11"/>
      <c r="P489" s="11"/>
      <c r="Q489" s="11"/>
      <c r="R489" s="11"/>
      <c r="S489" s="11" t="s">
        <v>83</v>
      </c>
      <c r="T489" s="11" t="s">
        <v>766</v>
      </c>
      <c r="U489" s="20">
        <v>0</v>
      </c>
      <c r="V489" s="14" t="s">
        <v>3377</v>
      </c>
      <c r="W489" s="20">
        <v>2000</v>
      </c>
      <c r="X489" s="12" t="s">
        <v>3371</v>
      </c>
      <c r="Y489" s="30">
        <v>9</v>
      </c>
      <c r="Z489" s="30"/>
      <c r="AA489" s="12"/>
      <c r="AB489" s="12"/>
      <c r="AC489" s="12"/>
      <c r="AD489" s="12"/>
      <c r="AE489" s="12"/>
      <c r="AF489" s="12"/>
      <c r="AG489" s="22" t="s">
        <v>3372</v>
      </c>
      <c r="AH489" s="12" t="s">
        <v>3373</v>
      </c>
      <c r="AI489" s="12" t="s">
        <v>3374</v>
      </c>
      <c r="AJ489" s="45" t="s">
        <v>79</v>
      </c>
      <c r="AK489" s="11" t="s">
        <v>89</v>
      </c>
      <c r="AL489" s="24" t="s">
        <v>550</v>
      </c>
      <c r="AM489" s="11" t="s">
        <v>118</v>
      </c>
      <c r="AN489" s="11"/>
      <c r="AO489" s="12" t="s">
        <v>737</v>
      </c>
      <c r="AP489" s="14" t="s">
        <v>78</v>
      </c>
      <c r="AQ489" s="14"/>
      <c r="AR489" s="14"/>
      <c r="AS489" s="14"/>
      <c r="AT489" s="14" t="str">
        <f ca="1">IFERROR(VLOOKUP(B489,'[2]2017省级重点项目'!$B$3:$O$206,6,0),"")</f>
        <v/>
      </c>
      <c r="AU489" s="14" t="str">
        <f ca="1" t="shared" si="43"/>
        <v/>
      </c>
      <c r="AV489" s="14" t="str">
        <f ca="1">IFERROR(VLOOKUP(B489,'[2]2017省级重点项目'!$B$3:$O$206,7,0),"")</f>
        <v/>
      </c>
      <c r="AW489" s="14" t="str">
        <f ca="1" t="shared" si="44"/>
        <v/>
      </c>
      <c r="AX489" s="14" t="str">
        <f ca="1">IFERROR(VLOOKUP(B489,'[2]2017省级重点项目'!$B$3:$O$206,12,0),"")</f>
        <v/>
      </c>
      <c r="AY489" s="14" t="str">
        <f ca="1">IFERROR(VLOOKUP(B489,'[2]2017省级重点项目'!$B$3:$O$206,9,0),"")</f>
        <v/>
      </c>
      <c r="AZ489" s="14" t="str">
        <f ca="1">IFERROR(VLOOKUP(B489,'[2]2017省级重点项目'!$B$3:$O$206,10,0),"")</f>
        <v/>
      </c>
    </row>
    <row r="490" s="1" customFormat="1" ht="69" customHeight="1" spans="1:52">
      <c r="A490" s="11">
        <f>IF(AJ490="","",COUNTA($AJ$7:AJ490))</f>
        <v>470</v>
      </c>
      <c r="B490" s="14" t="s">
        <v>3378</v>
      </c>
      <c r="C490" s="14"/>
      <c r="D490" s="14"/>
      <c r="E490" s="14"/>
      <c r="F490" s="14" t="s">
        <v>78</v>
      </c>
      <c r="G490" s="11" t="s">
        <v>700</v>
      </c>
      <c r="H490" s="14" t="s">
        <v>79</v>
      </c>
      <c r="I490" s="14" t="s">
        <v>604</v>
      </c>
      <c r="J490" s="14" t="s">
        <v>3379</v>
      </c>
      <c r="K490" s="11" t="s">
        <v>825</v>
      </c>
      <c r="L490" s="20">
        <v>13300</v>
      </c>
      <c r="M490" s="11">
        <v>13300</v>
      </c>
      <c r="N490" s="11"/>
      <c r="O490" s="11"/>
      <c r="P490" s="11"/>
      <c r="Q490" s="11"/>
      <c r="R490" s="11"/>
      <c r="S490" s="11" t="s">
        <v>83</v>
      </c>
      <c r="T490" s="11" t="s">
        <v>766</v>
      </c>
      <c r="U490" s="20">
        <v>0</v>
      </c>
      <c r="V490" s="14" t="s">
        <v>3380</v>
      </c>
      <c r="W490" s="20">
        <v>5000</v>
      </c>
      <c r="X490" s="14" t="s">
        <v>3381</v>
      </c>
      <c r="Y490" s="29">
        <v>6</v>
      </c>
      <c r="Z490" s="29"/>
      <c r="AA490" s="14"/>
      <c r="AB490" s="14"/>
      <c r="AC490" s="14"/>
      <c r="AD490" s="14"/>
      <c r="AE490" s="14"/>
      <c r="AF490" s="14"/>
      <c r="AG490" s="47" t="s">
        <v>3382</v>
      </c>
      <c r="AH490" s="14" t="s">
        <v>3383</v>
      </c>
      <c r="AI490" s="14" t="s">
        <v>3384</v>
      </c>
      <c r="AJ490" s="45" t="s">
        <v>79</v>
      </c>
      <c r="AK490" s="11" t="s">
        <v>89</v>
      </c>
      <c r="AL490" s="24" t="s">
        <v>550</v>
      </c>
      <c r="AM490" s="11" t="s">
        <v>118</v>
      </c>
      <c r="AN490" s="11"/>
      <c r="AO490" s="12" t="s">
        <v>712</v>
      </c>
      <c r="AP490" s="14" t="s">
        <v>78</v>
      </c>
      <c r="AQ490" s="14"/>
      <c r="AR490" s="14"/>
      <c r="AS490" s="14"/>
      <c r="AT490" s="14" t="str">
        <f ca="1">IFERROR(VLOOKUP(B490,'[2]2017省级重点项目'!$B$3:$O$206,6,0),"")</f>
        <v/>
      </c>
      <c r="AU490" s="14" t="str">
        <f ca="1" t="shared" si="43"/>
        <v/>
      </c>
      <c r="AV490" s="14" t="str">
        <f ca="1">IFERROR(VLOOKUP(B490,'[2]2017省级重点项目'!$B$3:$O$206,7,0),"")</f>
        <v/>
      </c>
      <c r="AW490" s="14" t="str">
        <f ca="1" t="shared" si="44"/>
        <v/>
      </c>
      <c r="AX490" s="14" t="str">
        <f ca="1">IFERROR(VLOOKUP(B490,'[2]2017省级重点项目'!$B$3:$O$206,12,0),"")</f>
        <v/>
      </c>
      <c r="AY490" s="14" t="str">
        <f ca="1">IFERROR(VLOOKUP(B490,'[2]2017省级重点项目'!$B$3:$O$206,9,0),"")</f>
        <v/>
      </c>
      <c r="AZ490" s="14" t="str">
        <f ca="1">IFERROR(VLOOKUP(B490,'[2]2017省级重点项目'!$B$3:$O$206,10,0),"")</f>
        <v/>
      </c>
    </row>
    <row r="491" s="1" customFormat="1" ht="52" customHeight="1" spans="1:52">
      <c r="A491" s="11">
        <f>IF(AJ491="","",COUNTA($AJ$7:AJ491))</f>
        <v>471</v>
      </c>
      <c r="B491" s="14" t="s">
        <v>3385</v>
      </c>
      <c r="C491" s="14"/>
      <c r="D491" s="14"/>
      <c r="E491" s="14"/>
      <c r="F491" s="14" t="s">
        <v>78</v>
      </c>
      <c r="G491" s="11" t="s">
        <v>700</v>
      </c>
      <c r="H491" s="14" t="s">
        <v>79</v>
      </c>
      <c r="I491" s="14" t="s">
        <v>604</v>
      </c>
      <c r="J491" s="14" t="s">
        <v>3386</v>
      </c>
      <c r="K491" s="11" t="s">
        <v>825</v>
      </c>
      <c r="L491" s="20">
        <v>14000</v>
      </c>
      <c r="M491" s="11">
        <v>14000</v>
      </c>
      <c r="N491" s="11"/>
      <c r="O491" s="11"/>
      <c r="P491" s="11"/>
      <c r="Q491" s="11"/>
      <c r="R491" s="11"/>
      <c r="S491" s="11" t="s">
        <v>83</v>
      </c>
      <c r="T491" s="11" t="s">
        <v>35</v>
      </c>
      <c r="U491" s="20">
        <v>0</v>
      </c>
      <c r="V491" s="14" t="s">
        <v>3387</v>
      </c>
      <c r="W491" s="20">
        <v>4500</v>
      </c>
      <c r="X491" s="14" t="s">
        <v>3381</v>
      </c>
      <c r="Y491" s="29">
        <v>6</v>
      </c>
      <c r="Z491" s="29"/>
      <c r="AA491" s="14">
        <v>86</v>
      </c>
      <c r="AB491" s="14">
        <v>86</v>
      </c>
      <c r="AC491" s="14"/>
      <c r="AD491" s="14"/>
      <c r="AE491" s="14"/>
      <c r="AF491" s="14"/>
      <c r="AG491" s="47" t="s">
        <v>3388</v>
      </c>
      <c r="AH491" s="14" t="s">
        <v>3389</v>
      </c>
      <c r="AI491" s="14" t="s">
        <v>3390</v>
      </c>
      <c r="AJ491" s="45" t="s">
        <v>79</v>
      </c>
      <c r="AK491" s="11" t="s">
        <v>89</v>
      </c>
      <c r="AL491" s="24" t="s">
        <v>550</v>
      </c>
      <c r="AM491" s="11" t="s">
        <v>118</v>
      </c>
      <c r="AN491" s="11"/>
      <c r="AO491" s="12" t="s">
        <v>712</v>
      </c>
      <c r="AP491" s="14" t="s">
        <v>78</v>
      </c>
      <c r="AQ491" s="14"/>
      <c r="AR491" s="14"/>
      <c r="AS491" s="14"/>
      <c r="AT491" s="14" t="str">
        <f ca="1">IFERROR(VLOOKUP(B491,'[2]2017省级重点项目'!$B$3:$O$206,6,0),"")</f>
        <v/>
      </c>
      <c r="AU491" s="14" t="str">
        <f ca="1" t="shared" si="43"/>
        <v/>
      </c>
      <c r="AV491" s="14" t="str">
        <f ca="1">IFERROR(VLOOKUP(B491,'[2]2017省级重点项目'!$B$3:$O$206,7,0),"")</f>
        <v/>
      </c>
      <c r="AW491" s="14" t="str">
        <f ca="1" t="shared" si="44"/>
        <v/>
      </c>
      <c r="AX491" s="14" t="str">
        <f ca="1">IFERROR(VLOOKUP(B491,'[2]2017省级重点项目'!$B$3:$O$206,12,0),"")</f>
        <v/>
      </c>
      <c r="AY491" s="14" t="str">
        <f ca="1">IFERROR(VLOOKUP(B491,'[2]2017省级重点项目'!$B$3:$O$206,9,0),"")</f>
        <v/>
      </c>
      <c r="AZ491" s="14" t="str">
        <f ca="1">IFERROR(VLOOKUP(B491,'[2]2017省级重点项目'!$B$3:$O$206,10,0),"")</f>
        <v/>
      </c>
    </row>
    <row r="492" s="1" customFormat="1" ht="54" customHeight="1" spans="1:52">
      <c r="A492" s="11">
        <f>IF(AJ492="","",COUNTA($AJ$7:AJ492))</f>
        <v>472</v>
      </c>
      <c r="B492" s="14" t="s">
        <v>3391</v>
      </c>
      <c r="C492" s="14"/>
      <c r="D492" s="14"/>
      <c r="E492" s="14"/>
      <c r="F492" s="14" t="s">
        <v>78</v>
      </c>
      <c r="G492" s="11" t="s">
        <v>700</v>
      </c>
      <c r="H492" s="14" t="s">
        <v>79</v>
      </c>
      <c r="I492" s="14" t="s">
        <v>80</v>
      </c>
      <c r="J492" s="14" t="s">
        <v>3392</v>
      </c>
      <c r="K492" s="11" t="s">
        <v>3393</v>
      </c>
      <c r="L492" s="20">
        <v>48470</v>
      </c>
      <c r="M492" s="11">
        <v>48470</v>
      </c>
      <c r="N492" s="11"/>
      <c r="O492" s="11"/>
      <c r="P492" s="11"/>
      <c r="Q492" s="11"/>
      <c r="R492" s="11"/>
      <c r="S492" s="11" t="s">
        <v>83</v>
      </c>
      <c r="T492" s="11" t="s">
        <v>766</v>
      </c>
      <c r="U492" s="20">
        <v>0</v>
      </c>
      <c r="V492" s="14" t="s">
        <v>3394</v>
      </c>
      <c r="W492" s="20">
        <v>48470</v>
      </c>
      <c r="X492" s="14" t="s">
        <v>287</v>
      </c>
      <c r="Y492" s="29">
        <v>4</v>
      </c>
      <c r="Z492" s="29">
        <v>12</v>
      </c>
      <c r="AA492" s="14">
        <v>413.5</v>
      </c>
      <c r="AB492" s="14">
        <v>200</v>
      </c>
      <c r="AC492" s="14"/>
      <c r="AD492" s="14"/>
      <c r="AE492" s="14"/>
      <c r="AF492" s="14"/>
      <c r="AG492" s="47" t="s">
        <v>3395</v>
      </c>
      <c r="AH492" s="14" t="s">
        <v>3396</v>
      </c>
      <c r="AI492" s="14" t="s">
        <v>3397</v>
      </c>
      <c r="AJ492" s="45" t="s">
        <v>79</v>
      </c>
      <c r="AK492" s="11" t="s">
        <v>89</v>
      </c>
      <c r="AL492" s="24" t="s">
        <v>550</v>
      </c>
      <c r="AM492" s="11" t="s">
        <v>118</v>
      </c>
      <c r="AN492" s="11"/>
      <c r="AO492" s="12" t="s">
        <v>712</v>
      </c>
      <c r="AP492" s="14" t="s">
        <v>78</v>
      </c>
      <c r="AQ492" s="14"/>
      <c r="AR492" s="14"/>
      <c r="AS492" s="14"/>
      <c r="AT492" s="14" t="str">
        <f ca="1">IFERROR(VLOOKUP(B492,'[2]2017省级重点项目'!$B$3:$O$206,6,0),"")</f>
        <v/>
      </c>
      <c r="AU492" s="14" t="str">
        <f ca="1" t="shared" si="43"/>
        <v/>
      </c>
      <c r="AV492" s="14" t="str">
        <f ca="1">IFERROR(VLOOKUP(B492,'[2]2017省级重点项目'!$B$3:$O$206,7,0),"")</f>
        <v/>
      </c>
      <c r="AW492" s="14" t="str">
        <f ca="1" t="shared" si="44"/>
        <v/>
      </c>
      <c r="AX492" s="14" t="str">
        <f ca="1">IFERROR(VLOOKUP(B492,'[2]2017省级重点项目'!$B$3:$O$206,12,0),"")</f>
        <v/>
      </c>
      <c r="AY492" s="14" t="str">
        <f ca="1">IFERROR(VLOOKUP(B492,'[2]2017省级重点项目'!$B$3:$O$206,9,0),"")</f>
        <v/>
      </c>
      <c r="AZ492" s="14" t="str">
        <f ca="1">IFERROR(VLOOKUP(B492,'[2]2017省级重点项目'!$B$3:$O$206,10,0),"")</f>
        <v/>
      </c>
    </row>
    <row r="493" s="1" customFormat="1" ht="70" customHeight="1" spans="1:52">
      <c r="A493" s="11">
        <f>IF(AJ493="","",COUNTA($AJ$7:AJ493))</f>
        <v>473</v>
      </c>
      <c r="B493" s="12" t="s">
        <v>3398</v>
      </c>
      <c r="C493" s="13" t="s">
        <v>61</v>
      </c>
      <c r="D493" s="13" t="s">
        <v>61</v>
      </c>
      <c r="E493" s="13" t="s">
        <v>61</v>
      </c>
      <c r="F493" s="13" t="s">
        <v>61</v>
      </c>
      <c r="G493" s="13" t="s">
        <v>700</v>
      </c>
      <c r="H493" s="13" t="s">
        <v>97</v>
      </c>
      <c r="I493" s="13" t="s">
        <v>3399</v>
      </c>
      <c r="J493" s="12" t="s">
        <v>3400</v>
      </c>
      <c r="K493" s="13" t="s">
        <v>825</v>
      </c>
      <c r="L493" s="21">
        <v>25000</v>
      </c>
      <c r="M493" s="13">
        <v>0</v>
      </c>
      <c r="N493" s="13">
        <v>12000</v>
      </c>
      <c r="O493" s="13">
        <v>0</v>
      </c>
      <c r="P493" s="13">
        <v>0</v>
      </c>
      <c r="Q493" s="13">
        <v>0</v>
      </c>
      <c r="R493" s="13">
        <v>0</v>
      </c>
      <c r="S493" s="13" t="s">
        <v>35</v>
      </c>
      <c r="T493" s="13" t="s">
        <v>35</v>
      </c>
      <c r="U493" s="21">
        <v>500</v>
      </c>
      <c r="V493" s="12" t="s">
        <v>1987</v>
      </c>
      <c r="W493" s="21">
        <v>5000</v>
      </c>
      <c r="X493" s="12" t="s">
        <v>3401</v>
      </c>
      <c r="Y493" s="30">
        <v>6</v>
      </c>
      <c r="Z493" s="30"/>
      <c r="AA493" s="13">
        <v>0</v>
      </c>
      <c r="AB493" s="13">
        <v>0</v>
      </c>
      <c r="AC493" s="13">
        <v>0</v>
      </c>
      <c r="AD493" s="13">
        <v>0</v>
      </c>
      <c r="AE493" s="13">
        <v>0</v>
      </c>
      <c r="AF493" s="13">
        <v>0</v>
      </c>
      <c r="AG493" s="22" t="s">
        <v>3402</v>
      </c>
      <c r="AH493" s="13" t="s">
        <v>3403</v>
      </c>
      <c r="AI493" s="13">
        <v>0</v>
      </c>
      <c r="AJ493" s="46" t="s">
        <v>97</v>
      </c>
      <c r="AK493" s="13" t="s">
        <v>108</v>
      </c>
      <c r="AL493" s="13" t="s">
        <v>857</v>
      </c>
      <c r="AM493" s="13" t="s">
        <v>118</v>
      </c>
      <c r="AN493" s="13"/>
      <c r="AO493" s="13"/>
      <c r="AP493" s="13"/>
      <c r="AQ493" s="13"/>
      <c r="AR493" s="13"/>
      <c r="AS493" s="13"/>
      <c r="AT493" s="14" t="str">
        <f ca="1">IFERROR(VLOOKUP(B493,'[2]2017省级重点项目'!$B$3:$O$206,6,0),"")</f>
        <v/>
      </c>
      <c r="AU493" s="14" t="str">
        <f ca="1" t="shared" si="43"/>
        <v/>
      </c>
      <c r="AV493" s="14" t="str">
        <f ca="1">IFERROR(VLOOKUP(B493,'[2]2017省级重点项目'!$B$3:$O$206,7,0),"")</f>
        <v/>
      </c>
      <c r="AW493" s="14" t="str">
        <f ca="1" t="shared" si="44"/>
        <v/>
      </c>
      <c r="AX493" s="14" t="str">
        <f ca="1">IFERROR(VLOOKUP(B493,'[2]2017省级重点项目'!$B$3:$O$206,12,0),"")</f>
        <v/>
      </c>
      <c r="AY493" s="14" t="str">
        <f ca="1">IFERROR(VLOOKUP(B493,'[2]2017省级重点项目'!$B$3:$O$206,9,0),"")</f>
        <v/>
      </c>
      <c r="AZ493" s="14" t="str">
        <f ca="1">IFERROR(VLOOKUP(B493,'[2]2017省级重点项目'!$B$3:$O$206,10,0),"")</f>
        <v/>
      </c>
    </row>
    <row r="494" s="1" customFormat="1" ht="93" customHeight="1" spans="1:52">
      <c r="A494" s="11">
        <f>IF(AJ494="","",COUNTA($AJ$7:AJ494))</f>
        <v>474</v>
      </c>
      <c r="B494" s="12" t="s">
        <v>3404</v>
      </c>
      <c r="C494" s="13"/>
      <c r="D494" s="13"/>
      <c r="E494" s="13" t="s">
        <v>61</v>
      </c>
      <c r="F494" s="13" t="s">
        <v>61</v>
      </c>
      <c r="G494" s="13" t="s">
        <v>700</v>
      </c>
      <c r="H494" s="13" t="s">
        <v>97</v>
      </c>
      <c r="I494" s="13" t="s">
        <v>809</v>
      </c>
      <c r="J494" s="12" t="s">
        <v>3405</v>
      </c>
      <c r="K494" s="13" t="s">
        <v>3073</v>
      </c>
      <c r="L494" s="21">
        <v>16450</v>
      </c>
      <c r="M494" s="13">
        <v>16450</v>
      </c>
      <c r="N494" s="13"/>
      <c r="O494" s="13"/>
      <c r="P494" s="13"/>
      <c r="Q494" s="13"/>
      <c r="R494" s="13"/>
      <c r="S494" s="13" t="s">
        <v>83</v>
      </c>
      <c r="T494" s="13" t="s">
        <v>35</v>
      </c>
      <c r="U494" s="21">
        <v>7700</v>
      </c>
      <c r="V494" s="12" t="s">
        <v>3406</v>
      </c>
      <c r="W494" s="21">
        <v>5000</v>
      </c>
      <c r="X494" s="12" t="s">
        <v>3407</v>
      </c>
      <c r="Y494" s="30">
        <v>8</v>
      </c>
      <c r="Z494" s="30"/>
      <c r="AA494" s="13">
        <v>121</v>
      </c>
      <c r="AB494" s="13">
        <v>100</v>
      </c>
      <c r="AC494" s="13">
        <v>0</v>
      </c>
      <c r="AD494" s="13"/>
      <c r="AE494" s="13">
        <v>0</v>
      </c>
      <c r="AF494" s="13"/>
      <c r="AG494" s="22" t="s">
        <v>325</v>
      </c>
      <c r="AH494" s="13" t="s">
        <v>3408</v>
      </c>
      <c r="AI494" s="13" t="s">
        <v>3409</v>
      </c>
      <c r="AJ494" s="46" t="s">
        <v>97</v>
      </c>
      <c r="AK494" s="13" t="s">
        <v>108</v>
      </c>
      <c r="AL494" s="13" t="s">
        <v>857</v>
      </c>
      <c r="AM494" s="13" t="s">
        <v>118</v>
      </c>
      <c r="AN494" s="13"/>
      <c r="AO494" s="13" t="s">
        <v>737</v>
      </c>
      <c r="AP494" s="13" t="s">
        <v>78</v>
      </c>
      <c r="AQ494" s="13"/>
      <c r="AR494" s="13"/>
      <c r="AS494" s="13"/>
      <c r="AT494" s="14" t="str">
        <f ca="1">IFERROR(VLOOKUP(B494,'[2]2017省级重点项目'!$B$3:$O$206,6,0),"")</f>
        <v/>
      </c>
      <c r="AU494" s="14" t="str">
        <f ca="1" t="shared" si="43"/>
        <v/>
      </c>
      <c r="AV494" s="14" t="str">
        <f ca="1">IFERROR(VLOOKUP(B494,'[2]2017省级重点项目'!$B$3:$O$206,7,0),"")</f>
        <v/>
      </c>
      <c r="AW494" s="14" t="str">
        <f ca="1" t="shared" si="44"/>
        <v/>
      </c>
      <c r="AX494" s="14" t="str">
        <f ca="1">IFERROR(VLOOKUP(B494,'[2]2017省级重点项目'!$B$3:$O$206,12,0),"")</f>
        <v/>
      </c>
      <c r="AY494" s="14" t="str">
        <f ca="1">IFERROR(VLOOKUP(B494,'[2]2017省级重点项目'!$B$3:$O$206,9,0),"")</f>
        <v/>
      </c>
      <c r="AZ494" s="14" t="str">
        <f ca="1">IFERROR(VLOOKUP(B494,'[2]2017省级重点项目'!$B$3:$O$206,10,0),"")</f>
        <v/>
      </c>
    </row>
    <row r="495" s="1" customFormat="1" ht="138" customHeight="1" spans="1:52">
      <c r="A495" s="11">
        <f>IF(AJ495="","",COUNTA($AJ$7:AJ495))</f>
        <v>475</v>
      </c>
      <c r="B495" s="12" t="s">
        <v>3410</v>
      </c>
      <c r="C495" s="13" t="s">
        <v>61</v>
      </c>
      <c r="D495" s="13" t="s">
        <v>61</v>
      </c>
      <c r="E495" s="13" t="s">
        <v>61</v>
      </c>
      <c r="F495" s="13" t="s">
        <v>61</v>
      </c>
      <c r="G495" s="13" t="s">
        <v>700</v>
      </c>
      <c r="H495" s="13" t="s">
        <v>97</v>
      </c>
      <c r="I495" s="13" t="s">
        <v>97</v>
      </c>
      <c r="J495" s="12" t="s">
        <v>3411</v>
      </c>
      <c r="K495" s="13" t="s">
        <v>825</v>
      </c>
      <c r="L495" s="21">
        <v>206465</v>
      </c>
      <c r="M495" s="13"/>
      <c r="N495" s="13"/>
      <c r="O495" s="13"/>
      <c r="P495" s="13"/>
      <c r="Q495" s="13"/>
      <c r="R495" s="13"/>
      <c r="S495" s="13"/>
      <c r="T495" s="13"/>
      <c r="U495" s="21">
        <v>0</v>
      </c>
      <c r="V495" s="12" t="s">
        <v>3320</v>
      </c>
      <c r="W495" s="21">
        <v>100000</v>
      </c>
      <c r="X495" s="22" t="s">
        <v>3412</v>
      </c>
      <c r="Y495" s="32">
        <v>4</v>
      </c>
      <c r="Z495" s="30"/>
      <c r="AA495" s="13"/>
      <c r="AB495" s="13"/>
      <c r="AC495" s="13"/>
      <c r="AD495" s="13"/>
      <c r="AE495" s="13"/>
      <c r="AF495" s="13"/>
      <c r="AG495" s="46" t="s">
        <v>838</v>
      </c>
      <c r="AH495" s="22" t="s">
        <v>814</v>
      </c>
      <c r="AI495" s="22" t="s">
        <v>3413</v>
      </c>
      <c r="AJ495" s="46" t="s">
        <v>97</v>
      </c>
      <c r="AK495" s="13" t="s">
        <v>108</v>
      </c>
      <c r="AL495" s="13" t="s">
        <v>309</v>
      </c>
      <c r="AM495" s="13" t="s">
        <v>118</v>
      </c>
      <c r="AN495" s="13"/>
      <c r="AO495" s="13"/>
      <c r="AP495" s="13"/>
      <c r="AQ495" s="13"/>
      <c r="AR495" s="13"/>
      <c r="AS495" s="13"/>
      <c r="AT495" s="14" t="str">
        <f ca="1">IFERROR(VLOOKUP(B495,'[2]2017省级重点项目'!$B$3:$O$206,6,0),"")</f>
        <v/>
      </c>
      <c r="AU495" s="14" t="str">
        <f ca="1" t="shared" si="43"/>
        <v/>
      </c>
      <c r="AV495" s="14" t="str">
        <f ca="1">IFERROR(VLOOKUP(B495,'[2]2017省级重点项目'!$B$3:$O$206,7,0),"")</f>
        <v/>
      </c>
      <c r="AW495" s="14" t="str">
        <f ca="1" t="shared" si="44"/>
        <v/>
      </c>
      <c r="AX495" s="14" t="str">
        <f ca="1">IFERROR(VLOOKUP(B495,'[2]2017省级重点项目'!$B$3:$O$206,12,0),"")</f>
        <v/>
      </c>
      <c r="AY495" s="14" t="str">
        <f ca="1">IFERROR(VLOOKUP(B495,'[2]2017省级重点项目'!$B$3:$O$206,9,0),"")</f>
        <v/>
      </c>
      <c r="AZ495" s="14" t="str">
        <f ca="1">IFERROR(VLOOKUP(B495,'[2]2017省级重点项目'!$B$3:$O$206,10,0),"")</f>
        <v/>
      </c>
    </row>
    <row r="496" s="1" customFormat="1" ht="48" customHeight="1" spans="1:52">
      <c r="A496" s="11">
        <f>IF(AJ496="","",COUNTA($AJ$7:AJ496))</f>
        <v>476</v>
      </c>
      <c r="B496" s="14" t="s">
        <v>3414</v>
      </c>
      <c r="C496" s="14" t="s">
        <v>2186</v>
      </c>
      <c r="D496" s="14" t="s">
        <v>2186</v>
      </c>
      <c r="E496" s="14" t="s">
        <v>61</v>
      </c>
      <c r="F496" s="14" t="s">
        <v>78</v>
      </c>
      <c r="G496" s="11" t="s">
        <v>700</v>
      </c>
      <c r="H496" s="14" t="s">
        <v>119</v>
      </c>
      <c r="I496" s="14" t="s">
        <v>2173</v>
      </c>
      <c r="J496" s="14" t="s">
        <v>3415</v>
      </c>
      <c r="K496" s="11" t="s">
        <v>825</v>
      </c>
      <c r="L496" s="20">
        <v>21000</v>
      </c>
      <c r="M496" s="11">
        <v>21000</v>
      </c>
      <c r="N496" s="11">
        <v>0</v>
      </c>
      <c r="O496" s="11">
        <v>0</v>
      </c>
      <c r="P496" s="11">
        <v>0</v>
      </c>
      <c r="Q496" s="11">
        <v>0</v>
      </c>
      <c r="R496" s="11">
        <v>0</v>
      </c>
      <c r="S496" s="11" t="s">
        <v>83</v>
      </c>
      <c r="T496" s="11" t="s">
        <v>123</v>
      </c>
      <c r="U496" s="20">
        <v>0</v>
      </c>
      <c r="V496" s="14" t="s">
        <v>3160</v>
      </c>
      <c r="W496" s="20">
        <v>15000</v>
      </c>
      <c r="X496" s="14" t="s">
        <v>125</v>
      </c>
      <c r="Y496" s="29">
        <v>1</v>
      </c>
      <c r="Z496" s="29"/>
      <c r="AA496" s="14">
        <v>60</v>
      </c>
      <c r="AB496" s="14">
        <v>60</v>
      </c>
      <c r="AC496" s="14"/>
      <c r="AD496" s="14"/>
      <c r="AE496" s="14"/>
      <c r="AF496" s="14"/>
      <c r="AG496" s="47" t="s">
        <v>3416</v>
      </c>
      <c r="AH496" s="14"/>
      <c r="AI496" s="14"/>
      <c r="AJ496" s="45" t="s">
        <v>119</v>
      </c>
      <c r="AK496" s="11" t="s">
        <v>128</v>
      </c>
      <c r="AL496" s="24" t="s">
        <v>550</v>
      </c>
      <c r="AM496" s="11" t="s">
        <v>118</v>
      </c>
      <c r="AN496" s="2"/>
      <c r="AO496" s="7" t="s">
        <v>3417</v>
      </c>
      <c r="AP496" s="1" t="s">
        <v>78</v>
      </c>
      <c r="AQ496" s="1" t="s">
        <v>78</v>
      </c>
      <c r="AR496" s="1"/>
      <c r="AS496" s="1"/>
      <c r="AT496" s="14">
        <f ca="1">IFERROR(VLOOKUP(B496,'[2]2017省级重点项目'!$B$3:$O$206,6,0),"")</f>
        <v>21000</v>
      </c>
      <c r="AU496" s="14">
        <f ca="1" t="shared" si="43"/>
        <v>0</v>
      </c>
      <c r="AV496" s="14">
        <f ca="1">IFERROR(VLOOKUP(B496,'[2]2017省级重点项目'!$B$3:$O$206,7,0),"")</f>
        <v>10000</v>
      </c>
      <c r="AW496" s="14">
        <f ca="1" t="shared" si="44"/>
        <v>5000</v>
      </c>
      <c r="AX496" s="14" t="str">
        <f ca="1">IFERROR(VLOOKUP(B496,'[2]2017省级重点项目'!$B$3:$O$206,12,0),"")</f>
        <v>长乐市</v>
      </c>
      <c r="AY496" s="14">
        <f ca="1">IFERROR(VLOOKUP(B496,'[2]2017省级重点项目'!$B$3:$O$206,9,0),"")</f>
        <v>1</v>
      </c>
      <c r="AZ496" s="14" t="str">
        <f ca="1">IFERROR(VLOOKUP(B496,'[2]2017省级重点项目'!$B$3:$O$206,10,0),"")</f>
        <v>无</v>
      </c>
    </row>
    <row r="497" s="1" customFormat="1" ht="50" customHeight="1" spans="1:52">
      <c r="A497" s="11">
        <f>IF(AJ497="","",COUNTA($AJ$7:AJ497))</f>
        <v>477</v>
      </c>
      <c r="B497" s="14" t="s">
        <v>3418</v>
      </c>
      <c r="C497" s="14" t="s">
        <v>2186</v>
      </c>
      <c r="D497" s="14" t="s">
        <v>61</v>
      </c>
      <c r="E497" s="14" t="s">
        <v>61</v>
      </c>
      <c r="F497" s="14" t="s">
        <v>78</v>
      </c>
      <c r="G497" s="11" t="s">
        <v>700</v>
      </c>
      <c r="H497" s="14" t="s">
        <v>119</v>
      </c>
      <c r="I497" s="14" t="s">
        <v>3419</v>
      </c>
      <c r="J497" s="14" t="s">
        <v>3420</v>
      </c>
      <c r="K497" s="11" t="s">
        <v>825</v>
      </c>
      <c r="L497" s="20">
        <v>60000</v>
      </c>
      <c r="M497" s="11">
        <v>60000</v>
      </c>
      <c r="N497" s="11">
        <v>0</v>
      </c>
      <c r="O497" s="11">
        <v>0</v>
      </c>
      <c r="P497" s="11">
        <v>0</v>
      </c>
      <c r="Q497" s="11">
        <v>0</v>
      </c>
      <c r="R497" s="11">
        <v>0</v>
      </c>
      <c r="S497" s="11" t="s">
        <v>83</v>
      </c>
      <c r="T497" s="11" t="s">
        <v>123</v>
      </c>
      <c r="U497" s="20">
        <v>0</v>
      </c>
      <c r="V497" s="14" t="s">
        <v>3160</v>
      </c>
      <c r="W497" s="20">
        <v>30000</v>
      </c>
      <c r="X497" s="14" t="s">
        <v>3421</v>
      </c>
      <c r="Y497" s="29">
        <v>3</v>
      </c>
      <c r="Z497" s="29"/>
      <c r="AA497" s="14"/>
      <c r="AB497" s="14"/>
      <c r="AC497" s="14"/>
      <c r="AD497" s="14"/>
      <c r="AE497" s="14"/>
      <c r="AF497" s="14"/>
      <c r="AG497" s="47" t="s">
        <v>3422</v>
      </c>
      <c r="AH497" s="14"/>
      <c r="AI497" s="14"/>
      <c r="AJ497" s="45" t="s">
        <v>119</v>
      </c>
      <c r="AK497" s="11" t="s">
        <v>128</v>
      </c>
      <c r="AL497" s="24" t="s">
        <v>550</v>
      </c>
      <c r="AM497" s="11" t="s">
        <v>118</v>
      </c>
      <c r="AN497" s="2"/>
      <c r="AO497" s="7" t="s">
        <v>712</v>
      </c>
      <c r="AP497" s="1" t="s">
        <v>78</v>
      </c>
      <c r="AQ497" s="1"/>
      <c r="AR497" s="1"/>
      <c r="AS497" s="1" t="s">
        <v>78</v>
      </c>
      <c r="AT497" s="14" t="str">
        <f ca="1">IFERROR(VLOOKUP(B497,'[2]2017省级重点项目'!$B$3:$O$206,6,0),"")</f>
        <v/>
      </c>
      <c r="AU497" s="14" t="str">
        <f ca="1" t="shared" si="43"/>
        <v/>
      </c>
      <c r="AV497" s="14" t="str">
        <f ca="1">IFERROR(VLOOKUP(B497,'[2]2017省级重点项目'!$B$3:$O$206,7,0),"")</f>
        <v/>
      </c>
      <c r="AW497" s="14" t="str">
        <f ca="1" t="shared" si="44"/>
        <v/>
      </c>
      <c r="AX497" s="14" t="str">
        <f ca="1">IFERROR(VLOOKUP(B497,'[2]2017省级重点项目'!$B$3:$O$206,12,0),"")</f>
        <v/>
      </c>
      <c r="AY497" s="14" t="str">
        <f ca="1">IFERROR(VLOOKUP(B497,'[2]2017省级重点项目'!$B$3:$O$206,9,0),"")</f>
        <v/>
      </c>
      <c r="AZ497" s="14" t="str">
        <f ca="1">IFERROR(VLOOKUP(B497,'[2]2017省级重点项目'!$B$3:$O$206,10,0),"")</f>
        <v/>
      </c>
    </row>
    <row r="498" s="1" customFormat="1" ht="68" customHeight="1" spans="1:52">
      <c r="A498" s="11">
        <f>IF(AJ498="","",COUNTA($AJ$7:AJ498))</f>
        <v>478</v>
      </c>
      <c r="B498" s="12" t="s">
        <v>3423</v>
      </c>
      <c r="C498" s="12" t="s">
        <v>78</v>
      </c>
      <c r="D498" s="12" t="s">
        <v>78</v>
      </c>
      <c r="E498" s="12" t="s">
        <v>78</v>
      </c>
      <c r="F498" s="12" t="s">
        <v>61</v>
      </c>
      <c r="G498" s="13" t="s">
        <v>700</v>
      </c>
      <c r="H498" s="12" t="s">
        <v>130</v>
      </c>
      <c r="I498" s="12" t="s">
        <v>3424</v>
      </c>
      <c r="J498" s="12" t="s">
        <v>3425</v>
      </c>
      <c r="K498" s="13" t="s">
        <v>3073</v>
      </c>
      <c r="L498" s="21">
        <v>58760</v>
      </c>
      <c r="M498" s="13">
        <v>58760</v>
      </c>
      <c r="N498" s="13">
        <v>0</v>
      </c>
      <c r="O498" s="13">
        <v>0</v>
      </c>
      <c r="P498" s="13">
        <v>0</v>
      </c>
      <c r="Q498" s="13">
        <v>0</v>
      </c>
      <c r="R498" s="13">
        <v>0</v>
      </c>
      <c r="S498" s="13" t="s">
        <v>83</v>
      </c>
      <c r="T498" s="13" t="s">
        <v>123</v>
      </c>
      <c r="U498" s="21">
        <v>500</v>
      </c>
      <c r="V498" s="12" t="s">
        <v>3426</v>
      </c>
      <c r="W498" s="21">
        <v>14000</v>
      </c>
      <c r="X498" s="12" t="s">
        <v>3427</v>
      </c>
      <c r="Y498" s="30">
        <v>9</v>
      </c>
      <c r="Z498" s="30"/>
      <c r="AA498" s="12">
        <v>531</v>
      </c>
      <c r="AB498" s="12">
        <v>531</v>
      </c>
      <c r="AC498" s="12">
        <v>191</v>
      </c>
      <c r="AD498" s="12">
        <v>191</v>
      </c>
      <c r="AE498" s="12">
        <v>0</v>
      </c>
      <c r="AF498" s="12">
        <v>0</v>
      </c>
      <c r="AG498" s="22" t="s">
        <v>371</v>
      </c>
      <c r="AH498" s="12" t="s">
        <v>3186</v>
      </c>
      <c r="AI498" s="12" t="s">
        <v>3428</v>
      </c>
      <c r="AJ498" s="46" t="s">
        <v>130</v>
      </c>
      <c r="AK498" s="13" t="s">
        <v>139</v>
      </c>
      <c r="AL498" s="24" t="s">
        <v>140</v>
      </c>
      <c r="AM498" s="13" t="s">
        <v>118</v>
      </c>
      <c r="AN498" s="13"/>
      <c r="AO498" s="12" t="s">
        <v>737</v>
      </c>
      <c r="AP498" s="12" t="s">
        <v>78</v>
      </c>
      <c r="AQ498" s="12" t="s">
        <v>78</v>
      </c>
      <c r="AR498" s="12"/>
      <c r="AS498" s="12"/>
      <c r="AT498" s="14">
        <f ca="1">IFERROR(VLOOKUP(B498,'[2]2017省级重点项目'!$B$3:$O$206,6,0),"")</f>
        <v>58400</v>
      </c>
      <c r="AU498" s="14">
        <f ca="1" t="shared" si="43"/>
        <v>360</v>
      </c>
      <c r="AV498" s="14">
        <f ca="1">IFERROR(VLOOKUP(B498,'[2]2017省级重点项目'!$B$3:$O$206,7,0),"")</f>
        <v>14000</v>
      </c>
      <c r="AW498" s="14">
        <f ca="1" t="shared" si="44"/>
        <v>0</v>
      </c>
      <c r="AX498" s="14" t="str">
        <f ca="1">IFERROR(VLOOKUP(B498,'[2]2017省级重点项目'!$B$3:$O$206,12,0),"")</f>
        <v>闽侯县</v>
      </c>
      <c r="AY498" s="14">
        <f ca="1">IFERROR(VLOOKUP(B498,'[2]2017省级重点项目'!$B$3:$O$206,9,0),"")</f>
        <v>8</v>
      </c>
      <c r="AZ498" s="14" t="str">
        <f ca="1">IFERROR(VLOOKUP(B498,'[2]2017省级重点项目'!$B$3:$O$206,10,0),"")</f>
        <v>无</v>
      </c>
    </row>
    <row r="499" s="1" customFormat="1" ht="96" customHeight="1" spans="1:52">
      <c r="A499" s="11">
        <f>IF(AJ499="","",COUNTA($AJ$7:AJ499))</f>
        <v>479</v>
      </c>
      <c r="B499" s="122" t="s">
        <v>3429</v>
      </c>
      <c r="C499" s="12" t="s">
        <v>61</v>
      </c>
      <c r="D499" s="12" t="s">
        <v>61</v>
      </c>
      <c r="E499" s="12" t="s">
        <v>61</v>
      </c>
      <c r="F499" s="12" t="s">
        <v>78</v>
      </c>
      <c r="G499" s="11" t="s">
        <v>700</v>
      </c>
      <c r="H499" s="15" t="s">
        <v>168</v>
      </c>
      <c r="I499" s="15" t="s">
        <v>659</v>
      </c>
      <c r="J499" s="15" t="s">
        <v>3430</v>
      </c>
      <c r="K499" s="17" t="s">
        <v>3088</v>
      </c>
      <c r="L499" s="21">
        <v>26348</v>
      </c>
      <c r="M499" s="17">
        <v>6587</v>
      </c>
      <c r="N499" s="17">
        <v>0</v>
      </c>
      <c r="O499" s="17">
        <v>19761</v>
      </c>
      <c r="P499" s="17">
        <v>0</v>
      </c>
      <c r="Q499" s="17">
        <v>0</v>
      </c>
      <c r="R499" s="17">
        <v>0</v>
      </c>
      <c r="S499" s="17" t="s">
        <v>897</v>
      </c>
      <c r="T499" s="17" t="s">
        <v>123</v>
      </c>
      <c r="U499" s="21">
        <v>0</v>
      </c>
      <c r="V499" s="15" t="s">
        <v>3431</v>
      </c>
      <c r="W499" s="21">
        <v>15000</v>
      </c>
      <c r="X499" s="15" t="s">
        <v>3432</v>
      </c>
      <c r="Y499" s="30">
        <v>3</v>
      </c>
      <c r="Z499" s="30"/>
      <c r="AA499" s="15">
        <v>360</v>
      </c>
      <c r="AB499" s="15">
        <v>360</v>
      </c>
      <c r="AC499" s="15">
        <v>0</v>
      </c>
      <c r="AD499" s="15">
        <v>0</v>
      </c>
      <c r="AE499" s="15">
        <v>1100</v>
      </c>
      <c r="AF499" s="15">
        <v>550</v>
      </c>
      <c r="AG499" s="48" t="s">
        <v>3433</v>
      </c>
      <c r="AH499" s="12" t="s">
        <v>3434</v>
      </c>
      <c r="AI499" s="15" t="s">
        <v>3435</v>
      </c>
      <c r="AJ499" s="49" t="s">
        <v>168</v>
      </c>
      <c r="AK499" s="24" t="s">
        <v>177</v>
      </c>
      <c r="AL499" s="24" t="s">
        <v>195</v>
      </c>
      <c r="AM499" s="24" t="s">
        <v>118</v>
      </c>
      <c r="AN499" s="24"/>
      <c r="AO499" s="12" t="s">
        <v>712</v>
      </c>
      <c r="AP499" s="14"/>
      <c r="AQ499" s="14" t="s">
        <v>78</v>
      </c>
      <c r="AR499" s="14"/>
      <c r="AS499" s="14"/>
      <c r="AT499" s="14">
        <f ca="1">IFERROR(VLOOKUP(B499,'[2]2017省级重点项目'!$B$3:$O$206,6,0),"")</f>
        <v>26348</v>
      </c>
      <c r="AU499" s="14">
        <f ca="1" t="shared" si="43"/>
        <v>0</v>
      </c>
      <c r="AV499" s="14">
        <f ca="1">IFERROR(VLOOKUP(B499,'[2]2017省级重点项目'!$B$3:$O$206,7,0),"")</f>
        <v>3000</v>
      </c>
      <c r="AW499" s="14">
        <f ca="1" t="shared" si="44"/>
        <v>12000</v>
      </c>
      <c r="AX499" s="14" t="str">
        <f ca="1">IFERROR(VLOOKUP(B499,'[2]2017省级重点项目'!$B$3:$O$206,12,0),"")</f>
        <v>连江县</v>
      </c>
      <c r="AY499" s="14" t="str">
        <f ca="1">IFERROR(VLOOKUP(B499,'[2]2017省级重点项目'!$B$3:$O$206,9,0),"")</f>
        <v>无</v>
      </c>
      <c r="AZ499" s="14" t="str">
        <f ca="1">IFERROR(VLOOKUP(B499,'[2]2017省级重点项目'!$B$3:$O$206,10,0),"")</f>
        <v>无</v>
      </c>
    </row>
    <row r="500" s="1" customFormat="1" ht="96" spans="1:52">
      <c r="A500" s="11">
        <f>IF(AJ500="","",COUNTA($AJ$7:AJ500))</f>
        <v>480</v>
      </c>
      <c r="B500" s="16" t="s">
        <v>3436</v>
      </c>
      <c r="C500" s="15" t="s">
        <v>61</v>
      </c>
      <c r="D500" s="15" t="s">
        <v>61</v>
      </c>
      <c r="E500" s="15" t="s">
        <v>61</v>
      </c>
      <c r="F500" s="15" t="s">
        <v>61</v>
      </c>
      <c r="G500" s="11" t="s">
        <v>700</v>
      </c>
      <c r="H500" s="15" t="s">
        <v>168</v>
      </c>
      <c r="I500" s="15" t="s">
        <v>2333</v>
      </c>
      <c r="J500" s="15" t="s">
        <v>3437</v>
      </c>
      <c r="K500" s="17" t="s">
        <v>825</v>
      </c>
      <c r="L500" s="21">
        <v>42000</v>
      </c>
      <c r="M500" s="59">
        <v>42000</v>
      </c>
      <c r="N500" s="17"/>
      <c r="O500" s="17"/>
      <c r="P500" s="17"/>
      <c r="Q500" s="17"/>
      <c r="R500" s="17"/>
      <c r="S500" s="17" t="s">
        <v>3438</v>
      </c>
      <c r="T500" s="17" t="s">
        <v>61</v>
      </c>
      <c r="U500" s="21">
        <v>100</v>
      </c>
      <c r="V500" s="15" t="s">
        <v>3439</v>
      </c>
      <c r="W500" s="21">
        <v>30000</v>
      </c>
      <c r="X500" s="86" t="s">
        <v>3440</v>
      </c>
      <c r="Y500" s="30">
        <v>3</v>
      </c>
      <c r="Z500" s="30"/>
      <c r="AA500" s="15">
        <v>341</v>
      </c>
      <c r="AB500" s="15">
        <v>341</v>
      </c>
      <c r="AC500" s="15">
        <v>25</v>
      </c>
      <c r="AD500" s="15">
        <v>25</v>
      </c>
      <c r="AE500" s="15"/>
      <c r="AF500" s="15">
        <v>0</v>
      </c>
      <c r="AG500" s="48" t="s">
        <v>3021</v>
      </c>
      <c r="AH500" s="15" t="s">
        <v>3441</v>
      </c>
      <c r="AI500" s="15"/>
      <c r="AJ500" s="49" t="s">
        <v>168</v>
      </c>
      <c r="AK500" s="24" t="s">
        <v>177</v>
      </c>
      <c r="AL500" s="24" t="s">
        <v>195</v>
      </c>
      <c r="AM500" s="24" t="s">
        <v>118</v>
      </c>
      <c r="AN500" s="24"/>
      <c r="AO500" s="12" t="s">
        <v>737</v>
      </c>
      <c r="AP500" s="14"/>
      <c r="AQ500" s="14"/>
      <c r="AR500" s="14"/>
      <c r="AS500" s="14"/>
      <c r="AT500" s="14" t="str">
        <f ca="1">IFERROR(VLOOKUP(B500,'[2]2017省级重点项目'!$B$3:$O$206,6,0),"")</f>
        <v/>
      </c>
      <c r="AU500" s="14" t="str">
        <f ca="1" t="shared" si="43"/>
        <v/>
      </c>
      <c r="AV500" s="14" t="str">
        <f ca="1">IFERROR(VLOOKUP(B500,'[2]2017省级重点项目'!$B$3:$O$206,7,0),"")</f>
        <v/>
      </c>
      <c r="AW500" s="14" t="str">
        <f ca="1" t="shared" si="44"/>
        <v/>
      </c>
      <c r="AX500" s="14" t="str">
        <f ca="1">IFERROR(VLOOKUP(B500,'[2]2017省级重点项目'!$B$3:$O$206,12,0),"")</f>
        <v/>
      </c>
      <c r="AY500" s="14" t="str">
        <f ca="1">IFERROR(VLOOKUP(B500,'[2]2017省级重点项目'!$B$3:$O$206,9,0),"")</f>
        <v/>
      </c>
      <c r="AZ500" s="14" t="str">
        <f ca="1">IFERROR(VLOOKUP(B500,'[2]2017省级重点项目'!$B$3:$O$206,10,0),"")</f>
        <v/>
      </c>
    </row>
    <row r="501" s="1" customFormat="1" ht="122" customHeight="1" spans="1:52">
      <c r="A501" s="11">
        <f>IF(AJ501="","",COUNTA($AJ$7:AJ501))</f>
        <v>481</v>
      </c>
      <c r="B501" s="15" t="s">
        <v>3442</v>
      </c>
      <c r="C501" s="16" t="s">
        <v>61</v>
      </c>
      <c r="D501" s="16" t="s">
        <v>61</v>
      </c>
      <c r="E501" s="16" t="s">
        <v>61</v>
      </c>
      <c r="F501" s="16" t="s">
        <v>61</v>
      </c>
      <c r="G501" s="11" t="s">
        <v>700</v>
      </c>
      <c r="H501" s="16" t="s">
        <v>168</v>
      </c>
      <c r="I501" s="16" t="s">
        <v>3443</v>
      </c>
      <c r="J501" s="12" t="s">
        <v>3444</v>
      </c>
      <c r="K501" s="13" t="s">
        <v>3118</v>
      </c>
      <c r="L501" s="21">
        <v>500000</v>
      </c>
      <c r="M501" s="13">
        <v>150000</v>
      </c>
      <c r="N501" s="13">
        <v>0</v>
      </c>
      <c r="O501" s="13">
        <v>0</v>
      </c>
      <c r="P501" s="13">
        <v>0</v>
      </c>
      <c r="Q501" s="13">
        <v>0</v>
      </c>
      <c r="R501" s="13">
        <v>0</v>
      </c>
      <c r="S501" s="17" t="s">
        <v>83</v>
      </c>
      <c r="T501" s="13" t="s">
        <v>35</v>
      </c>
      <c r="U501" s="21">
        <v>0</v>
      </c>
      <c r="V501" s="12" t="s">
        <v>3445</v>
      </c>
      <c r="W501" s="20">
        <v>65000</v>
      </c>
      <c r="X501" s="12" t="s">
        <v>3446</v>
      </c>
      <c r="Y501" s="30">
        <v>3</v>
      </c>
      <c r="Z501" s="30"/>
      <c r="AA501" s="12">
        <v>7500</v>
      </c>
      <c r="AB501" s="12">
        <v>1500</v>
      </c>
      <c r="AC501" s="12">
        <v>5000</v>
      </c>
      <c r="AD501" s="12">
        <v>800</v>
      </c>
      <c r="AE501" s="12">
        <v>0</v>
      </c>
      <c r="AF501" s="12">
        <v>0</v>
      </c>
      <c r="AG501" s="22" t="s">
        <v>185</v>
      </c>
      <c r="AH501" s="12" t="s">
        <v>3447</v>
      </c>
      <c r="AI501" s="12" t="s">
        <v>3448</v>
      </c>
      <c r="AJ501" s="49" t="s">
        <v>168</v>
      </c>
      <c r="AK501" s="24" t="s">
        <v>177</v>
      </c>
      <c r="AL501" s="50" t="s">
        <v>178</v>
      </c>
      <c r="AM501" s="24" t="s">
        <v>118</v>
      </c>
      <c r="AN501" s="24"/>
      <c r="AO501" s="12" t="s">
        <v>737</v>
      </c>
      <c r="AP501" s="14" t="s">
        <v>78</v>
      </c>
      <c r="AQ501" s="14"/>
      <c r="AR501" s="14"/>
      <c r="AS501" s="14"/>
      <c r="AT501" s="14" t="str">
        <f ca="1">IFERROR(VLOOKUP(B501,'[2]2017省级重点项目'!$B$3:$O$206,6,0),"")</f>
        <v/>
      </c>
      <c r="AU501" s="14" t="str">
        <f ca="1" t="shared" si="43"/>
        <v/>
      </c>
      <c r="AV501" s="14" t="str">
        <f ca="1">IFERROR(VLOOKUP(B501,'[2]2017省级重点项目'!$B$3:$O$206,7,0),"")</f>
        <v/>
      </c>
      <c r="AW501" s="14" t="str">
        <f ca="1" t="shared" si="44"/>
        <v/>
      </c>
      <c r="AX501" s="14" t="str">
        <f ca="1">IFERROR(VLOOKUP(B501,'[2]2017省级重点项目'!$B$3:$O$206,12,0),"")</f>
        <v/>
      </c>
      <c r="AY501" s="14" t="str">
        <f ca="1">IFERROR(VLOOKUP(B501,'[2]2017省级重点项目'!$B$3:$O$206,9,0),"")</f>
        <v/>
      </c>
      <c r="AZ501" s="14" t="str">
        <f ca="1">IFERROR(VLOOKUP(B501,'[2]2017省级重点项目'!$B$3:$O$206,10,0),"")</f>
        <v/>
      </c>
    </row>
    <row r="502" s="1" customFormat="1" ht="69" customHeight="1" spans="1:52">
      <c r="A502" s="11">
        <f>IF(AJ502="","",COUNTA($AJ$7:AJ502))</f>
        <v>482</v>
      </c>
      <c r="B502" s="12" t="s">
        <v>3449</v>
      </c>
      <c r="C502" s="123" t="s">
        <v>150</v>
      </c>
      <c r="D502" s="123" t="s">
        <v>61</v>
      </c>
      <c r="E502" s="123" t="s">
        <v>61</v>
      </c>
      <c r="F502" s="123" t="s">
        <v>78</v>
      </c>
      <c r="G502" s="13" t="s">
        <v>700</v>
      </c>
      <c r="H502" s="123" t="s">
        <v>229</v>
      </c>
      <c r="I502" s="123" t="s">
        <v>1496</v>
      </c>
      <c r="J502" s="12" t="s">
        <v>3450</v>
      </c>
      <c r="K502" s="13" t="s">
        <v>3073</v>
      </c>
      <c r="L502" s="21">
        <v>10100</v>
      </c>
      <c r="M502" s="13">
        <v>10100</v>
      </c>
      <c r="N502" s="13"/>
      <c r="O502" s="13"/>
      <c r="P502" s="13"/>
      <c r="Q502" s="13"/>
      <c r="R502" s="13"/>
      <c r="S502" s="13" t="s">
        <v>83</v>
      </c>
      <c r="T502" s="13" t="s">
        <v>123</v>
      </c>
      <c r="U502" s="21">
        <v>0</v>
      </c>
      <c r="V502" s="12" t="s">
        <v>3451</v>
      </c>
      <c r="W502" s="21">
        <v>1000</v>
      </c>
      <c r="X502" s="12" t="s">
        <v>3452</v>
      </c>
      <c r="Y502" s="30">
        <v>11</v>
      </c>
      <c r="Z502" s="30"/>
      <c r="AA502" s="123"/>
      <c r="AB502" s="123"/>
      <c r="AC502" s="123"/>
      <c r="AD502" s="123"/>
      <c r="AE502" s="123"/>
      <c r="AF502" s="123"/>
      <c r="AG502" s="22" t="s">
        <v>3453</v>
      </c>
      <c r="AH502" s="123" t="s">
        <v>3454</v>
      </c>
      <c r="AI502" s="123" t="s">
        <v>3455</v>
      </c>
      <c r="AJ502" s="46" t="s">
        <v>229</v>
      </c>
      <c r="AK502" s="13" t="s">
        <v>238</v>
      </c>
      <c r="AL502" s="50" t="s">
        <v>455</v>
      </c>
      <c r="AM502" s="13" t="s">
        <v>118</v>
      </c>
      <c r="AN502" s="13"/>
      <c r="AO502" s="12" t="s">
        <v>712</v>
      </c>
      <c r="AP502" s="12" t="s">
        <v>78</v>
      </c>
      <c r="AQ502" s="12"/>
      <c r="AR502" s="12"/>
      <c r="AS502" s="12"/>
      <c r="AT502" s="14" t="str">
        <f ca="1">IFERROR(VLOOKUP(B502,'[2]2017省级重点项目'!$B$3:$O$206,6,0),"")</f>
        <v/>
      </c>
      <c r="AU502" s="14" t="str">
        <f ca="1" t="shared" si="43"/>
        <v/>
      </c>
      <c r="AV502" s="14" t="str">
        <f ca="1">IFERROR(VLOOKUP(B502,'[2]2017省级重点项目'!$B$3:$O$206,7,0),"")</f>
        <v/>
      </c>
      <c r="AW502" s="14" t="str">
        <f ca="1" t="shared" si="44"/>
        <v/>
      </c>
      <c r="AX502" s="14" t="str">
        <f ca="1">IFERROR(VLOOKUP(B502,'[2]2017省级重点项目'!$B$3:$O$206,12,0),"")</f>
        <v/>
      </c>
      <c r="AY502" s="14" t="str">
        <f ca="1">IFERROR(VLOOKUP(B502,'[2]2017省级重点项目'!$B$3:$O$206,9,0),"")</f>
        <v/>
      </c>
      <c r="AZ502" s="14" t="str">
        <f ca="1">IFERROR(VLOOKUP(B502,'[2]2017省级重点项目'!$B$3:$O$206,10,0),"")</f>
        <v/>
      </c>
    </row>
    <row r="503" s="1" customFormat="1" ht="78.75" spans="1:52">
      <c r="A503" s="11">
        <f>IF(AJ503="","",COUNTA($AJ$7:AJ503))</f>
        <v>483</v>
      </c>
      <c r="B503" s="12" t="s">
        <v>3456</v>
      </c>
      <c r="C503" s="123" t="s">
        <v>150</v>
      </c>
      <c r="D503" s="123" t="s">
        <v>61</v>
      </c>
      <c r="E503" s="123" t="s">
        <v>61</v>
      </c>
      <c r="F503" s="123" t="s">
        <v>78</v>
      </c>
      <c r="G503" s="13" t="s">
        <v>700</v>
      </c>
      <c r="H503" s="123" t="s">
        <v>229</v>
      </c>
      <c r="I503" s="123" t="s">
        <v>3457</v>
      </c>
      <c r="J503" s="12" t="s">
        <v>3458</v>
      </c>
      <c r="K503" s="13" t="s">
        <v>825</v>
      </c>
      <c r="L503" s="21">
        <v>10300</v>
      </c>
      <c r="M503" s="13">
        <v>10300</v>
      </c>
      <c r="N503" s="13"/>
      <c r="O503" s="13"/>
      <c r="P503" s="13"/>
      <c r="Q503" s="13"/>
      <c r="R503" s="13"/>
      <c r="S503" s="13" t="s">
        <v>83</v>
      </c>
      <c r="T503" s="13" t="s">
        <v>123</v>
      </c>
      <c r="U503" s="21">
        <v>0</v>
      </c>
      <c r="V503" s="12" t="s">
        <v>3451</v>
      </c>
      <c r="W503" s="21">
        <v>5000</v>
      </c>
      <c r="X503" s="12" t="s">
        <v>3459</v>
      </c>
      <c r="Y503" s="30">
        <v>9</v>
      </c>
      <c r="Z503" s="30"/>
      <c r="AA503" s="123"/>
      <c r="AB503" s="123"/>
      <c r="AC503" s="123"/>
      <c r="AD503" s="123"/>
      <c r="AE503" s="123"/>
      <c r="AF503" s="123"/>
      <c r="AG503" s="22" t="s">
        <v>3453</v>
      </c>
      <c r="AH503" s="123" t="s">
        <v>3454</v>
      </c>
      <c r="AI503" s="123" t="s">
        <v>3455</v>
      </c>
      <c r="AJ503" s="46" t="s">
        <v>229</v>
      </c>
      <c r="AK503" s="13" t="s">
        <v>238</v>
      </c>
      <c r="AL503" s="50" t="s">
        <v>455</v>
      </c>
      <c r="AM503" s="13" t="s">
        <v>118</v>
      </c>
      <c r="AN503" s="13"/>
      <c r="AO503" s="12" t="s">
        <v>712</v>
      </c>
      <c r="AP503" s="12" t="s">
        <v>78</v>
      </c>
      <c r="AQ503" s="12"/>
      <c r="AR503" s="12"/>
      <c r="AS503" s="12"/>
      <c r="AT503" s="14" t="str">
        <f ca="1">IFERROR(VLOOKUP(B503,'[2]2017省级重点项目'!$B$3:$O$206,6,0),"")</f>
        <v/>
      </c>
      <c r="AU503" s="14" t="str">
        <f ca="1" t="shared" si="43"/>
        <v/>
      </c>
      <c r="AV503" s="14" t="str">
        <f ca="1">IFERROR(VLOOKUP(B503,'[2]2017省级重点项目'!$B$3:$O$206,7,0),"")</f>
        <v/>
      </c>
      <c r="AW503" s="14" t="str">
        <f ca="1" t="shared" si="44"/>
        <v/>
      </c>
      <c r="AX503" s="14" t="str">
        <f ca="1">IFERROR(VLOOKUP(B503,'[2]2017省级重点项目'!$B$3:$O$206,12,0),"")</f>
        <v/>
      </c>
      <c r="AY503" s="14" t="str">
        <f ca="1">IFERROR(VLOOKUP(B503,'[2]2017省级重点项目'!$B$3:$O$206,9,0),"")</f>
        <v/>
      </c>
      <c r="AZ503" s="14" t="str">
        <f ca="1">IFERROR(VLOOKUP(B503,'[2]2017省级重点项目'!$B$3:$O$206,10,0),"")</f>
        <v/>
      </c>
    </row>
    <row r="504" s="1" customFormat="1" ht="78.75" spans="1:52">
      <c r="A504" s="11">
        <f>IF(AJ504="","",COUNTA($AJ$7:AJ504))</f>
        <v>484</v>
      </c>
      <c r="B504" s="12" t="s">
        <v>3460</v>
      </c>
      <c r="C504" s="123" t="s">
        <v>150</v>
      </c>
      <c r="D504" s="123" t="s">
        <v>61</v>
      </c>
      <c r="E504" s="123" t="s">
        <v>61</v>
      </c>
      <c r="F504" s="123" t="s">
        <v>78</v>
      </c>
      <c r="G504" s="13" t="s">
        <v>700</v>
      </c>
      <c r="H504" s="123" t="s">
        <v>229</v>
      </c>
      <c r="I504" s="123" t="s">
        <v>1496</v>
      </c>
      <c r="J504" s="12" t="s">
        <v>3461</v>
      </c>
      <c r="K504" s="13" t="s">
        <v>825</v>
      </c>
      <c r="L504" s="21">
        <v>10600</v>
      </c>
      <c r="M504" s="13">
        <v>10600</v>
      </c>
      <c r="N504" s="13"/>
      <c r="O504" s="13"/>
      <c r="P504" s="13"/>
      <c r="Q504" s="13"/>
      <c r="R504" s="13"/>
      <c r="S504" s="13" t="s">
        <v>83</v>
      </c>
      <c r="T504" s="13" t="s">
        <v>123</v>
      </c>
      <c r="U504" s="21">
        <v>0</v>
      </c>
      <c r="V504" s="12" t="s">
        <v>3462</v>
      </c>
      <c r="W504" s="21">
        <v>1500</v>
      </c>
      <c r="X504" s="12" t="s">
        <v>3463</v>
      </c>
      <c r="Y504" s="30">
        <v>10</v>
      </c>
      <c r="Z504" s="30"/>
      <c r="AA504" s="123"/>
      <c r="AB504" s="123"/>
      <c r="AC504" s="123"/>
      <c r="AD504" s="123"/>
      <c r="AE504" s="123"/>
      <c r="AF504" s="123"/>
      <c r="AG504" s="22" t="s">
        <v>3453</v>
      </c>
      <c r="AH504" s="123" t="s">
        <v>3454</v>
      </c>
      <c r="AI504" s="123" t="s">
        <v>3455</v>
      </c>
      <c r="AJ504" s="46" t="s">
        <v>229</v>
      </c>
      <c r="AK504" s="13" t="s">
        <v>238</v>
      </c>
      <c r="AL504" s="50" t="s">
        <v>455</v>
      </c>
      <c r="AM504" s="13" t="s">
        <v>118</v>
      </c>
      <c r="AN504" s="13"/>
      <c r="AO504" s="12" t="s">
        <v>712</v>
      </c>
      <c r="AP504" s="12" t="s">
        <v>78</v>
      </c>
      <c r="AQ504" s="12"/>
      <c r="AR504" s="12"/>
      <c r="AS504" s="12"/>
      <c r="AT504" s="14" t="str">
        <f ca="1">IFERROR(VLOOKUP(B504,'[2]2017省级重点项目'!$B$3:$O$206,6,0),"")</f>
        <v/>
      </c>
      <c r="AU504" s="14" t="str">
        <f ca="1" t="shared" si="43"/>
        <v/>
      </c>
      <c r="AV504" s="14" t="str">
        <f ca="1">IFERROR(VLOOKUP(B504,'[2]2017省级重点项目'!$B$3:$O$206,7,0),"")</f>
        <v/>
      </c>
      <c r="AW504" s="14" t="str">
        <f ca="1" t="shared" si="44"/>
        <v/>
      </c>
      <c r="AX504" s="14" t="str">
        <f ca="1">IFERROR(VLOOKUP(B504,'[2]2017省级重点项目'!$B$3:$O$206,12,0),"")</f>
        <v/>
      </c>
      <c r="AY504" s="14" t="str">
        <f ca="1">IFERROR(VLOOKUP(B504,'[2]2017省级重点项目'!$B$3:$O$206,9,0),"")</f>
        <v/>
      </c>
      <c r="AZ504" s="14" t="str">
        <f ca="1">IFERROR(VLOOKUP(B504,'[2]2017省级重点项目'!$B$3:$O$206,10,0),"")</f>
        <v/>
      </c>
    </row>
    <row r="505" s="1" customFormat="1" ht="68" customHeight="1" spans="1:52">
      <c r="A505" s="11">
        <f>IF(AJ505="","",COUNTA($AJ$7:AJ505))</f>
        <v>485</v>
      </c>
      <c r="B505" s="12" t="s">
        <v>3464</v>
      </c>
      <c r="C505" s="123" t="s">
        <v>150</v>
      </c>
      <c r="D505" s="123" t="s">
        <v>61</v>
      </c>
      <c r="E505" s="123" t="s">
        <v>61</v>
      </c>
      <c r="F505" s="123" t="s">
        <v>78</v>
      </c>
      <c r="G505" s="13" t="s">
        <v>700</v>
      </c>
      <c r="H505" s="123" t="s">
        <v>229</v>
      </c>
      <c r="I505" s="123" t="s">
        <v>3465</v>
      </c>
      <c r="J505" s="12" t="s">
        <v>3466</v>
      </c>
      <c r="K505" s="13" t="s">
        <v>3073</v>
      </c>
      <c r="L505" s="21">
        <v>19500</v>
      </c>
      <c r="M505" s="13">
        <v>19500</v>
      </c>
      <c r="N505" s="13"/>
      <c r="O505" s="13"/>
      <c r="P505" s="13"/>
      <c r="Q505" s="13"/>
      <c r="R505" s="13"/>
      <c r="S505" s="13" t="s">
        <v>83</v>
      </c>
      <c r="T505" s="13" t="s">
        <v>123</v>
      </c>
      <c r="U505" s="21">
        <v>0</v>
      </c>
      <c r="V505" s="12" t="s">
        <v>3451</v>
      </c>
      <c r="W505" s="21">
        <v>1000</v>
      </c>
      <c r="X505" s="12" t="s">
        <v>3467</v>
      </c>
      <c r="Y505" s="30">
        <v>12</v>
      </c>
      <c r="Z505" s="30"/>
      <c r="AA505" s="123"/>
      <c r="AB505" s="123"/>
      <c r="AC505" s="123"/>
      <c r="AD505" s="123"/>
      <c r="AE505" s="123"/>
      <c r="AF505" s="123"/>
      <c r="AG505" s="22" t="s">
        <v>3453</v>
      </c>
      <c r="AH505" s="123" t="s">
        <v>3454</v>
      </c>
      <c r="AI505" s="123" t="s">
        <v>3455</v>
      </c>
      <c r="AJ505" s="46" t="s">
        <v>229</v>
      </c>
      <c r="AK505" s="13" t="s">
        <v>238</v>
      </c>
      <c r="AL505" s="50" t="s">
        <v>455</v>
      </c>
      <c r="AM505" s="13" t="s">
        <v>118</v>
      </c>
      <c r="AN505" s="13"/>
      <c r="AO505" s="12" t="s">
        <v>712</v>
      </c>
      <c r="AP505" s="12" t="s">
        <v>78</v>
      </c>
      <c r="AQ505" s="12"/>
      <c r="AR505" s="12"/>
      <c r="AS505" s="12"/>
      <c r="AT505" s="14" t="str">
        <f ca="1">IFERROR(VLOOKUP(B505,'[2]2017省级重点项目'!$B$3:$O$206,6,0),"")</f>
        <v/>
      </c>
      <c r="AU505" s="14" t="str">
        <f ca="1" t="shared" si="43"/>
        <v/>
      </c>
      <c r="AV505" s="14" t="str">
        <f ca="1">IFERROR(VLOOKUP(B505,'[2]2017省级重点项目'!$B$3:$O$206,7,0),"")</f>
        <v/>
      </c>
      <c r="AW505" s="14" t="str">
        <f ca="1" t="shared" si="44"/>
        <v/>
      </c>
      <c r="AX505" s="14" t="str">
        <f ca="1">IFERROR(VLOOKUP(B505,'[2]2017省级重点项目'!$B$3:$O$206,12,0),"")</f>
        <v/>
      </c>
      <c r="AY505" s="14" t="str">
        <f ca="1">IFERROR(VLOOKUP(B505,'[2]2017省级重点项目'!$B$3:$O$206,9,0),"")</f>
        <v/>
      </c>
      <c r="AZ505" s="14" t="str">
        <f ca="1">IFERROR(VLOOKUP(B505,'[2]2017省级重点项目'!$B$3:$O$206,10,0),"")</f>
        <v/>
      </c>
    </row>
    <row r="506" s="1" customFormat="1" ht="75" customHeight="1" spans="1:52">
      <c r="A506" s="11">
        <f>IF(AJ506="","",COUNTA($AJ$7:AJ506))</f>
        <v>486</v>
      </c>
      <c r="B506" s="12" t="s">
        <v>3468</v>
      </c>
      <c r="C506" s="123" t="s">
        <v>150</v>
      </c>
      <c r="D506" s="123" t="s">
        <v>61</v>
      </c>
      <c r="E506" s="123" t="s">
        <v>61</v>
      </c>
      <c r="F506" s="123" t="s">
        <v>78</v>
      </c>
      <c r="G506" s="13" t="s">
        <v>700</v>
      </c>
      <c r="H506" s="123" t="s">
        <v>229</v>
      </c>
      <c r="I506" s="123" t="s">
        <v>1496</v>
      </c>
      <c r="J506" s="12" t="s">
        <v>3469</v>
      </c>
      <c r="K506" s="13" t="s">
        <v>3073</v>
      </c>
      <c r="L506" s="21">
        <v>20000</v>
      </c>
      <c r="M506" s="13">
        <v>20000</v>
      </c>
      <c r="N506" s="13"/>
      <c r="O506" s="13"/>
      <c r="P506" s="13"/>
      <c r="Q506" s="13"/>
      <c r="R506" s="13"/>
      <c r="S506" s="13" t="s">
        <v>83</v>
      </c>
      <c r="T506" s="13" t="s">
        <v>123</v>
      </c>
      <c r="U506" s="21">
        <v>0</v>
      </c>
      <c r="V506" s="12" t="s">
        <v>3451</v>
      </c>
      <c r="W506" s="21">
        <v>1000</v>
      </c>
      <c r="X506" s="12" t="s">
        <v>3470</v>
      </c>
      <c r="Y506" s="30">
        <v>12</v>
      </c>
      <c r="Z506" s="30"/>
      <c r="AA506" s="123"/>
      <c r="AB506" s="123"/>
      <c r="AC506" s="123"/>
      <c r="AD506" s="123"/>
      <c r="AE506" s="123"/>
      <c r="AF506" s="123"/>
      <c r="AG506" s="22" t="s">
        <v>3453</v>
      </c>
      <c r="AH506" s="123" t="s">
        <v>3454</v>
      </c>
      <c r="AI506" s="123" t="s">
        <v>3455</v>
      </c>
      <c r="AJ506" s="46" t="s">
        <v>229</v>
      </c>
      <c r="AK506" s="13" t="s">
        <v>238</v>
      </c>
      <c r="AL506" s="50" t="s">
        <v>455</v>
      </c>
      <c r="AM506" s="13" t="s">
        <v>118</v>
      </c>
      <c r="AN506" s="13"/>
      <c r="AO506" s="12" t="s">
        <v>712</v>
      </c>
      <c r="AP506" s="12" t="s">
        <v>78</v>
      </c>
      <c r="AQ506" s="12"/>
      <c r="AR506" s="12"/>
      <c r="AS506" s="12"/>
      <c r="AT506" s="14" t="str">
        <f ca="1">IFERROR(VLOOKUP(B506,'[2]2017省级重点项目'!$B$3:$O$206,6,0),"")</f>
        <v/>
      </c>
      <c r="AU506" s="14" t="str">
        <f ca="1" t="shared" si="43"/>
        <v/>
      </c>
      <c r="AV506" s="14" t="str">
        <f ca="1">IFERROR(VLOOKUP(B506,'[2]2017省级重点项目'!$B$3:$O$206,7,0),"")</f>
        <v/>
      </c>
      <c r="AW506" s="14" t="str">
        <f ca="1" t="shared" si="44"/>
        <v/>
      </c>
      <c r="AX506" s="14" t="str">
        <f ca="1">IFERROR(VLOOKUP(B506,'[2]2017省级重点项目'!$B$3:$O$206,12,0),"")</f>
        <v/>
      </c>
      <c r="AY506" s="14" t="str">
        <f ca="1">IFERROR(VLOOKUP(B506,'[2]2017省级重点项目'!$B$3:$O$206,9,0),"")</f>
        <v/>
      </c>
      <c r="AZ506" s="14" t="str">
        <f ca="1">IFERROR(VLOOKUP(B506,'[2]2017省级重点项目'!$B$3:$O$206,10,0),"")</f>
        <v/>
      </c>
    </row>
    <row r="507" s="1" customFormat="1" ht="72" customHeight="1" spans="1:52">
      <c r="A507" s="11">
        <f>IF(AJ507="","",COUNTA($AJ$7:AJ507))</f>
        <v>487</v>
      </c>
      <c r="B507" s="12" t="s">
        <v>3471</v>
      </c>
      <c r="C507" s="123" t="s">
        <v>150</v>
      </c>
      <c r="D507" s="123" t="s">
        <v>61</v>
      </c>
      <c r="E507" s="123" t="s">
        <v>61</v>
      </c>
      <c r="F507" s="123" t="s">
        <v>78</v>
      </c>
      <c r="G507" s="13" t="s">
        <v>700</v>
      </c>
      <c r="H507" s="123" t="s">
        <v>229</v>
      </c>
      <c r="I507" s="123" t="s">
        <v>3472</v>
      </c>
      <c r="J507" s="12" t="s">
        <v>3473</v>
      </c>
      <c r="K507" s="13" t="s">
        <v>3073</v>
      </c>
      <c r="L507" s="21">
        <v>34820</v>
      </c>
      <c r="M507" s="13">
        <v>34820</v>
      </c>
      <c r="N507" s="13"/>
      <c r="O507" s="13"/>
      <c r="P507" s="13"/>
      <c r="Q507" s="13"/>
      <c r="R507" s="13"/>
      <c r="S507" s="13" t="s">
        <v>83</v>
      </c>
      <c r="T507" s="13" t="s">
        <v>123</v>
      </c>
      <c r="U507" s="21">
        <v>0</v>
      </c>
      <c r="V507" s="12" t="s">
        <v>3474</v>
      </c>
      <c r="W507" s="21">
        <v>3000</v>
      </c>
      <c r="X507" s="12" t="s">
        <v>3475</v>
      </c>
      <c r="Y507" s="30">
        <v>10</v>
      </c>
      <c r="Z507" s="30"/>
      <c r="AA507" s="123"/>
      <c r="AB507" s="123"/>
      <c r="AC507" s="123"/>
      <c r="AD507" s="123"/>
      <c r="AE507" s="123"/>
      <c r="AF507" s="123"/>
      <c r="AG507" s="22" t="s">
        <v>3453</v>
      </c>
      <c r="AH507" s="123" t="s">
        <v>3454</v>
      </c>
      <c r="AI507" s="123" t="s">
        <v>3455</v>
      </c>
      <c r="AJ507" s="46" t="s">
        <v>229</v>
      </c>
      <c r="AK507" s="13" t="s">
        <v>238</v>
      </c>
      <c r="AL507" s="50" t="s">
        <v>455</v>
      </c>
      <c r="AM507" s="13" t="s">
        <v>118</v>
      </c>
      <c r="AN507" s="13"/>
      <c r="AO507" s="12" t="s">
        <v>712</v>
      </c>
      <c r="AP507" s="12" t="s">
        <v>78</v>
      </c>
      <c r="AQ507" s="12"/>
      <c r="AR507" s="12"/>
      <c r="AS507" s="12"/>
      <c r="AT507" s="14" t="str">
        <f ca="1">IFERROR(VLOOKUP(B507,'[2]2017省级重点项目'!$B$3:$O$206,6,0),"")</f>
        <v/>
      </c>
      <c r="AU507" s="14" t="str">
        <f ca="1" t="shared" si="43"/>
        <v/>
      </c>
      <c r="AV507" s="14" t="str">
        <f ca="1">IFERROR(VLOOKUP(B507,'[2]2017省级重点项目'!$B$3:$O$206,7,0),"")</f>
        <v/>
      </c>
      <c r="AW507" s="14" t="str">
        <f ca="1" t="shared" si="44"/>
        <v/>
      </c>
      <c r="AX507" s="14" t="str">
        <f ca="1">IFERROR(VLOOKUP(B507,'[2]2017省级重点项目'!$B$3:$O$206,12,0),"")</f>
        <v/>
      </c>
      <c r="AY507" s="14" t="str">
        <f ca="1">IFERROR(VLOOKUP(B507,'[2]2017省级重点项目'!$B$3:$O$206,9,0),"")</f>
        <v/>
      </c>
      <c r="AZ507" s="14" t="str">
        <f ca="1">IFERROR(VLOOKUP(B507,'[2]2017省级重点项目'!$B$3:$O$206,10,0),"")</f>
        <v/>
      </c>
    </row>
    <row r="508" s="1" customFormat="1" ht="72" spans="1:53">
      <c r="A508" s="11">
        <f>IF(AJ508="","",COUNTA($AJ$7:AJ508))</f>
        <v>488</v>
      </c>
      <c r="B508" s="15" t="s">
        <v>3476</v>
      </c>
      <c r="C508" s="17" t="s">
        <v>117</v>
      </c>
      <c r="D508" s="17" t="s">
        <v>78</v>
      </c>
      <c r="E508" s="17"/>
      <c r="F508" s="17" t="s">
        <v>61</v>
      </c>
      <c r="G508" s="17" t="s">
        <v>700</v>
      </c>
      <c r="H508" s="17" t="s">
        <v>264</v>
      </c>
      <c r="I508" s="17" t="s">
        <v>2618</v>
      </c>
      <c r="J508" s="15" t="s">
        <v>3477</v>
      </c>
      <c r="K508" s="17" t="s">
        <v>1598</v>
      </c>
      <c r="L508" s="21">
        <v>12396</v>
      </c>
      <c r="M508" s="17"/>
      <c r="N508" s="17"/>
      <c r="O508" s="17"/>
      <c r="P508" s="17"/>
      <c r="Q508" s="17"/>
      <c r="R508" s="17">
        <v>12396</v>
      </c>
      <c r="S508" s="17" t="s">
        <v>35</v>
      </c>
      <c r="T508" s="17" t="s">
        <v>35</v>
      </c>
      <c r="U508" s="21">
        <v>849</v>
      </c>
      <c r="V508" s="15" t="s">
        <v>3478</v>
      </c>
      <c r="W508" s="21">
        <v>11500</v>
      </c>
      <c r="X508" s="15" t="s">
        <v>1644</v>
      </c>
      <c r="Y508" s="30">
        <v>3</v>
      </c>
      <c r="Z508" s="30">
        <v>12</v>
      </c>
      <c r="AA508" s="17">
        <v>56.7</v>
      </c>
      <c r="AB508" s="17">
        <v>56.7</v>
      </c>
      <c r="AC508" s="17"/>
      <c r="AD508" s="17"/>
      <c r="AE508" s="17" t="s">
        <v>269</v>
      </c>
      <c r="AF508" s="17" t="s">
        <v>269</v>
      </c>
      <c r="AG508" s="48" t="s">
        <v>3479</v>
      </c>
      <c r="AH508" s="17"/>
      <c r="AI508" s="17" t="s">
        <v>3480</v>
      </c>
      <c r="AJ508" s="52" t="s">
        <v>264</v>
      </c>
      <c r="AK508" s="17" t="s">
        <v>272</v>
      </c>
      <c r="AL508" s="17" t="s">
        <v>273</v>
      </c>
      <c r="AM508" s="17" t="s">
        <v>118</v>
      </c>
      <c r="AN508" s="17"/>
      <c r="AO508" s="54" t="s">
        <v>712</v>
      </c>
      <c r="AP508" s="54" t="s">
        <v>78</v>
      </c>
      <c r="AQ508" s="54"/>
      <c r="AR508" s="54"/>
      <c r="AS508" s="54"/>
      <c r="AT508" s="12" t="s">
        <v>689</v>
      </c>
      <c r="AU508" s="12" t="s">
        <v>689</v>
      </c>
      <c r="AV508" s="12" t="s">
        <v>689</v>
      </c>
      <c r="AW508" s="12" t="s">
        <v>689</v>
      </c>
      <c r="AX508" s="12" t="s">
        <v>689</v>
      </c>
      <c r="AY508" s="12" t="s">
        <v>689</v>
      </c>
      <c r="AZ508" s="12" t="s">
        <v>689</v>
      </c>
      <c r="BA508" s="55"/>
    </row>
    <row r="509" s="1" customFormat="1" ht="78" customHeight="1" spans="1:52">
      <c r="A509" s="11">
        <f>IF(AJ509="","",COUNTA($AJ$7:AJ509))</f>
        <v>489</v>
      </c>
      <c r="B509" s="14" t="s">
        <v>3481</v>
      </c>
      <c r="C509" s="14"/>
      <c r="D509" s="14"/>
      <c r="E509" s="14"/>
      <c r="F509" s="14"/>
      <c r="G509" s="11" t="s">
        <v>700</v>
      </c>
      <c r="H509" s="14" t="s">
        <v>702</v>
      </c>
      <c r="I509" s="14"/>
      <c r="J509" s="14" t="s">
        <v>3482</v>
      </c>
      <c r="K509" s="11" t="s">
        <v>825</v>
      </c>
      <c r="L509" s="20">
        <v>34886</v>
      </c>
      <c r="M509" s="11">
        <v>14000</v>
      </c>
      <c r="N509" s="11"/>
      <c r="O509" s="11"/>
      <c r="P509" s="11"/>
      <c r="Q509" s="11"/>
      <c r="R509" s="11"/>
      <c r="S509" s="11" t="s">
        <v>897</v>
      </c>
      <c r="T509" s="11" t="s">
        <v>35</v>
      </c>
      <c r="U509" s="20">
        <v>300</v>
      </c>
      <c r="V509" s="14" t="s">
        <v>3483</v>
      </c>
      <c r="W509" s="20">
        <v>25000</v>
      </c>
      <c r="X509" s="14" t="s">
        <v>3484</v>
      </c>
      <c r="Y509" s="29">
        <v>6</v>
      </c>
      <c r="Z509" s="29"/>
      <c r="AA509" s="14">
        <v>34</v>
      </c>
      <c r="AB509" s="14">
        <v>34</v>
      </c>
      <c r="AC509" s="14"/>
      <c r="AD509" s="14"/>
      <c r="AE509" s="14"/>
      <c r="AF509" s="14"/>
      <c r="AG509" s="47" t="s">
        <v>1018</v>
      </c>
      <c r="AH509" s="14" t="s">
        <v>1019</v>
      </c>
      <c r="AI509" s="14" t="s">
        <v>1070</v>
      </c>
      <c r="AJ509" s="45" t="s">
        <v>1004</v>
      </c>
      <c r="AK509" s="11" t="s">
        <v>1005</v>
      </c>
      <c r="AL509" s="24" t="s">
        <v>550</v>
      </c>
      <c r="AM509" s="45" t="s">
        <v>118</v>
      </c>
      <c r="AN509" s="45"/>
      <c r="AO509" s="22" t="s">
        <v>737</v>
      </c>
      <c r="AP509" s="47" t="s">
        <v>78</v>
      </c>
      <c r="AQ509" s="47" t="s">
        <v>78</v>
      </c>
      <c r="AR509" s="47"/>
      <c r="AS509" s="47"/>
      <c r="AT509" s="14">
        <v>34886</v>
      </c>
      <c r="AU509" s="14">
        <v>0</v>
      </c>
      <c r="AV509" s="14">
        <v>5000</v>
      </c>
      <c r="AW509" s="14">
        <v>20000</v>
      </c>
      <c r="AX509" s="14" t="s">
        <v>1004</v>
      </c>
      <c r="AY509" s="14">
        <v>6</v>
      </c>
      <c r="AZ509" s="14" t="s">
        <v>269</v>
      </c>
    </row>
    <row r="510" s="1" customFormat="1" ht="78" customHeight="1" spans="1:52">
      <c r="A510" s="11">
        <f>IF(AJ510="","",COUNTA($AJ$7:AJ510))</f>
        <v>490</v>
      </c>
      <c r="B510" s="14" t="s">
        <v>3485</v>
      </c>
      <c r="C510" s="14"/>
      <c r="D510" s="14"/>
      <c r="E510" s="14"/>
      <c r="F510" s="14"/>
      <c r="G510" s="11" t="s">
        <v>700</v>
      </c>
      <c r="H510" s="14" t="s">
        <v>62</v>
      </c>
      <c r="I510" s="14"/>
      <c r="J510" s="14" t="s">
        <v>3486</v>
      </c>
      <c r="K510" s="11" t="s">
        <v>100</v>
      </c>
      <c r="L510" s="20">
        <v>15032</v>
      </c>
      <c r="M510" s="11">
        <v>15032</v>
      </c>
      <c r="N510" s="11"/>
      <c r="O510" s="11"/>
      <c r="P510" s="11"/>
      <c r="Q510" s="11"/>
      <c r="R510" s="11"/>
      <c r="S510" s="11" t="s">
        <v>83</v>
      </c>
      <c r="T510" s="11" t="s">
        <v>35</v>
      </c>
      <c r="U510" s="20">
        <v>500</v>
      </c>
      <c r="V510" s="14" t="s">
        <v>3487</v>
      </c>
      <c r="W510" s="20">
        <v>15000</v>
      </c>
      <c r="X510" s="14" t="s">
        <v>3488</v>
      </c>
      <c r="Y510" s="29">
        <v>3</v>
      </c>
      <c r="Z510" s="29">
        <v>12</v>
      </c>
      <c r="AA510" s="14">
        <v>149</v>
      </c>
      <c r="AB510" s="14">
        <v>149</v>
      </c>
      <c r="AC510" s="14"/>
      <c r="AD510" s="14"/>
      <c r="AE510" s="14"/>
      <c r="AF510" s="14"/>
      <c r="AG510" s="47" t="s">
        <v>1018</v>
      </c>
      <c r="AH510" s="14" t="s">
        <v>1019</v>
      </c>
      <c r="AI510" s="14" t="s">
        <v>3489</v>
      </c>
      <c r="AJ510" s="45" t="s">
        <v>1004</v>
      </c>
      <c r="AK510" s="11" t="s">
        <v>1005</v>
      </c>
      <c r="AL510" s="24" t="s">
        <v>550</v>
      </c>
      <c r="AM510" s="45" t="s">
        <v>118</v>
      </c>
      <c r="AN510" s="45"/>
      <c r="AO510" s="22" t="s">
        <v>737</v>
      </c>
      <c r="AP510" s="47" t="s">
        <v>78</v>
      </c>
      <c r="AQ510" s="47" t="s">
        <v>78</v>
      </c>
      <c r="AR510" s="47"/>
      <c r="AS510" s="47"/>
      <c r="AT510" s="14">
        <v>15032</v>
      </c>
      <c r="AU510" s="14">
        <v>0</v>
      </c>
      <c r="AV510" s="14">
        <v>15000</v>
      </c>
      <c r="AW510" s="14">
        <v>0</v>
      </c>
      <c r="AX510" s="14" t="s">
        <v>1004</v>
      </c>
      <c r="AY510" s="14" t="s">
        <v>269</v>
      </c>
      <c r="AZ510" s="14">
        <v>12</v>
      </c>
    </row>
    <row r="511" s="1" customFormat="1" ht="85" customHeight="1" spans="1:52">
      <c r="A511" s="11">
        <f>IF(AJ511="","",COUNTA($AJ$7:AJ511))</f>
        <v>491</v>
      </c>
      <c r="B511" s="14" t="s">
        <v>3490</v>
      </c>
      <c r="C511" s="14"/>
      <c r="D511" s="14"/>
      <c r="E511" s="14"/>
      <c r="F511" s="14"/>
      <c r="G511" s="11" t="s">
        <v>700</v>
      </c>
      <c r="H511" s="14" t="s">
        <v>727</v>
      </c>
      <c r="I511" s="14" t="s">
        <v>1728</v>
      </c>
      <c r="J511" s="14" t="s">
        <v>3491</v>
      </c>
      <c r="K511" s="11" t="s">
        <v>100</v>
      </c>
      <c r="L511" s="20">
        <v>25423</v>
      </c>
      <c r="M511" s="11">
        <v>25423</v>
      </c>
      <c r="N511" s="11"/>
      <c r="O511" s="11"/>
      <c r="P511" s="11"/>
      <c r="Q511" s="11"/>
      <c r="R511" s="11"/>
      <c r="S511" s="11" t="s">
        <v>897</v>
      </c>
      <c r="T511" s="11" t="s">
        <v>35</v>
      </c>
      <c r="U511" s="20">
        <v>150</v>
      </c>
      <c r="V511" s="14" t="s">
        <v>3492</v>
      </c>
      <c r="W511" s="20">
        <v>25000</v>
      </c>
      <c r="X511" s="14" t="s">
        <v>3493</v>
      </c>
      <c r="Y511" s="29">
        <v>3</v>
      </c>
      <c r="Z511" s="29">
        <v>12</v>
      </c>
      <c r="AA511" s="14">
        <v>78</v>
      </c>
      <c r="AB511" s="14">
        <v>78</v>
      </c>
      <c r="AC511" s="14"/>
      <c r="AD511" s="14"/>
      <c r="AE511" s="14"/>
      <c r="AF511" s="14"/>
      <c r="AG511" s="47" t="s">
        <v>1001</v>
      </c>
      <c r="AH511" s="14" t="s">
        <v>1075</v>
      </c>
      <c r="AI511" s="14" t="s">
        <v>3494</v>
      </c>
      <c r="AJ511" s="45" t="s">
        <v>1004</v>
      </c>
      <c r="AK511" s="11" t="s">
        <v>1005</v>
      </c>
      <c r="AL511" s="24" t="s">
        <v>550</v>
      </c>
      <c r="AM511" s="45" t="s">
        <v>118</v>
      </c>
      <c r="AN511" s="45"/>
      <c r="AO511" s="22" t="s">
        <v>737</v>
      </c>
      <c r="AP511" s="47" t="s">
        <v>78</v>
      </c>
      <c r="AQ511" s="47" t="s">
        <v>78</v>
      </c>
      <c r="AR511" s="47"/>
      <c r="AS511" s="47"/>
      <c r="AT511" s="14">
        <v>25423</v>
      </c>
      <c r="AU511" s="14">
        <v>0</v>
      </c>
      <c r="AV511" s="14">
        <v>25000</v>
      </c>
      <c r="AW511" s="14">
        <v>0</v>
      </c>
      <c r="AX511" s="14" t="s">
        <v>1004</v>
      </c>
      <c r="AY511" s="14">
        <v>3</v>
      </c>
      <c r="AZ511" s="14" t="s">
        <v>269</v>
      </c>
    </row>
    <row r="512" s="1" customFormat="1" ht="106" customHeight="1" spans="1:52">
      <c r="A512" s="11">
        <f>IF(AJ512="","",COUNTA($AJ$7:AJ512))</f>
        <v>492</v>
      </c>
      <c r="B512" s="12" t="s">
        <v>3495</v>
      </c>
      <c r="C512" s="57"/>
      <c r="D512" s="57"/>
      <c r="E512" s="57"/>
      <c r="F512" s="57"/>
      <c r="G512" s="13" t="s">
        <v>700</v>
      </c>
      <c r="H512" s="12" t="s">
        <v>1007</v>
      </c>
      <c r="I512" s="57"/>
      <c r="J512" s="12" t="s">
        <v>3496</v>
      </c>
      <c r="K512" s="13" t="s">
        <v>825</v>
      </c>
      <c r="L512" s="21">
        <v>313100</v>
      </c>
      <c r="M512" s="12">
        <v>313100</v>
      </c>
      <c r="N512" s="57"/>
      <c r="O512" s="57"/>
      <c r="P512" s="57"/>
      <c r="Q512" s="57"/>
      <c r="R512" s="57"/>
      <c r="S512" s="12" t="s">
        <v>83</v>
      </c>
      <c r="T512" s="14" t="s">
        <v>35</v>
      </c>
      <c r="U512" s="126">
        <v>0</v>
      </c>
      <c r="V512" s="123" t="s">
        <v>3497</v>
      </c>
      <c r="W512" s="21">
        <v>100000</v>
      </c>
      <c r="X512" s="123" t="s">
        <v>3498</v>
      </c>
      <c r="Y512" s="127">
        <v>2</v>
      </c>
      <c r="Z512" s="128"/>
      <c r="AA512" s="57"/>
      <c r="AB512" s="57"/>
      <c r="AC512" s="57"/>
      <c r="AD512" s="57"/>
      <c r="AE512" s="57"/>
      <c r="AF512" s="57"/>
      <c r="AG512" s="129" t="s">
        <v>1001</v>
      </c>
      <c r="AH512" s="12" t="s">
        <v>3499</v>
      </c>
      <c r="AI512" s="12" t="s">
        <v>3500</v>
      </c>
      <c r="AJ512" s="46" t="s">
        <v>1004</v>
      </c>
      <c r="AK512" s="13" t="s">
        <v>1005</v>
      </c>
      <c r="AL512" s="13" t="s">
        <v>550</v>
      </c>
      <c r="AM512" s="13" t="s">
        <v>118</v>
      </c>
      <c r="AN512" s="13"/>
      <c r="AO512" s="12"/>
      <c r="AP512" s="12"/>
      <c r="AQ512" s="12"/>
      <c r="AR512" s="12"/>
      <c r="AS512" s="12"/>
      <c r="AT512" s="12" t="s">
        <v>689</v>
      </c>
      <c r="AU512" s="12" t="s">
        <v>689</v>
      </c>
      <c r="AV512" s="12" t="s">
        <v>689</v>
      </c>
      <c r="AW512" s="12" t="s">
        <v>689</v>
      </c>
      <c r="AX512" s="12" t="s">
        <v>689</v>
      </c>
      <c r="AY512" s="12" t="s">
        <v>689</v>
      </c>
      <c r="AZ512" s="12" t="s">
        <v>689</v>
      </c>
    </row>
    <row r="513" s="1" customFormat="1" ht="93" customHeight="1" spans="1:52">
      <c r="A513" s="11">
        <f>IF(AJ513="","",COUNTA($AJ$7:AJ513))</f>
        <v>493</v>
      </c>
      <c r="B513" s="12" t="s">
        <v>3501</v>
      </c>
      <c r="C513" s="130"/>
      <c r="D513" s="130"/>
      <c r="E513" s="130"/>
      <c r="F513" s="130"/>
      <c r="G513" s="17" t="s">
        <v>700</v>
      </c>
      <c r="H513" s="12" t="s">
        <v>3502</v>
      </c>
      <c r="I513" s="130"/>
      <c r="J513" s="12" t="s">
        <v>3503</v>
      </c>
      <c r="K513" s="11" t="s">
        <v>122</v>
      </c>
      <c r="L513" s="124">
        <v>40000</v>
      </c>
      <c r="M513" s="13">
        <v>30000</v>
      </c>
      <c r="N513" s="131"/>
      <c r="O513" s="131"/>
      <c r="P513" s="131"/>
      <c r="Q513" s="131"/>
      <c r="R513" s="131"/>
      <c r="S513" s="17" t="s">
        <v>897</v>
      </c>
      <c r="T513" s="11" t="s">
        <v>35</v>
      </c>
      <c r="U513" s="21">
        <v>3000</v>
      </c>
      <c r="V513" s="51" t="s">
        <v>3504</v>
      </c>
      <c r="W513" s="21">
        <v>30000</v>
      </c>
      <c r="X513" s="51" t="s">
        <v>3505</v>
      </c>
      <c r="Y513" s="127">
        <v>1</v>
      </c>
      <c r="Z513" s="136"/>
      <c r="AA513" s="51"/>
      <c r="AB513" s="51"/>
      <c r="AC513" s="130"/>
      <c r="AD513" s="130"/>
      <c r="AE513" s="130"/>
      <c r="AF513" s="130"/>
      <c r="AG513" s="51" t="s">
        <v>3506</v>
      </c>
      <c r="AH513" s="51"/>
      <c r="AI513" s="51"/>
      <c r="AJ513" s="52" t="s">
        <v>1004</v>
      </c>
      <c r="AK513" s="17" t="s">
        <v>1005</v>
      </c>
      <c r="AL513" s="17" t="s">
        <v>550</v>
      </c>
      <c r="AM513" s="45" t="s">
        <v>118</v>
      </c>
      <c r="AN513" s="52"/>
      <c r="AO513" s="48"/>
      <c r="AP513" s="48"/>
      <c r="AQ513" s="48"/>
      <c r="AR513" s="48"/>
      <c r="AS513" s="48"/>
      <c r="AT513" s="48" t="s">
        <v>689</v>
      </c>
      <c r="AU513" s="48" t="s">
        <v>689</v>
      </c>
      <c r="AV513" s="48" t="s">
        <v>689</v>
      </c>
      <c r="AW513" s="48" t="s">
        <v>689</v>
      </c>
      <c r="AX513" s="48" t="s">
        <v>689</v>
      </c>
      <c r="AY513" s="48" t="s">
        <v>689</v>
      </c>
      <c r="AZ513" s="48" t="s">
        <v>689</v>
      </c>
    </row>
    <row r="514" s="1" customFormat="1" ht="153" customHeight="1" spans="1:52">
      <c r="A514" s="11">
        <f>IF(AJ514="","",COUNTA($AJ$7:AJ514))</f>
        <v>494</v>
      </c>
      <c r="B514" s="12" t="s">
        <v>3507</v>
      </c>
      <c r="C514" s="11"/>
      <c r="D514" s="11"/>
      <c r="E514" s="11"/>
      <c r="F514" s="11"/>
      <c r="G514" s="11" t="s">
        <v>700</v>
      </c>
      <c r="H514" s="11" t="s">
        <v>540</v>
      </c>
      <c r="I514" s="11"/>
      <c r="J514" s="14" t="s">
        <v>1099</v>
      </c>
      <c r="K514" s="11">
        <v>2017</v>
      </c>
      <c r="L514" s="124">
        <v>28618</v>
      </c>
      <c r="M514" s="11">
        <v>28618</v>
      </c>
      <c r="N514" s="11"/>
      <c r="O514" s="11"/>
      <c r="P514" s="11"/>
      <c r="Q514" s="11"/>
      <c r="R514" s="11"/>
      <c r="S514" s="11" t="s">
        <v>83</v>
      </c>
      <c r="T514" s="11" t="s">
        <v>35</v>
      </c>
      <c r="U514" s="20">
        <v>0</v>
      </c>
      <c r="V514" s="14" t="s">
        <v>3508</v>
      </c>
      <c r="W514" s="21">
        <v>28618</v>
      </c>
      <c r="X514" s="14" t="s">
        <v>3509</v>
      </c>
      <c r="Y514" s="29">
        <v>3</v>
      </c>
      <c r="Z514" s="29">
        <v>5</v>
      </c>
      <c r="AA514" s="11"/>
      <c r="AB514" s="11"/>
      <c r="AC514" s="11"/>
      <c r="AD514" s="11"/>
      <c r="AE514" s="11"/>
      <c r="AF514" s="11"/>
      <c r="AG514" s="47" t="s">
        <v>3510</v>
      </c>
      <c r="AH514" s="11"/>
      <c r="AI514" s="11"/>
      <c r="AJ514" s="45" t="s">
        <v>1004</v>
      </c>
      <c r="AK514" s="11" t="s">
        <v>3511</v>
      </c>
      <c r="AL514" s="24" t="s">
        <v>550</v>
      </c>
      <c r="AM514" s="52" t="s">
        <v>118</v>
      </c>
      <c r="AN514" s="11"/>
      <c r="AO514" s="11"/>
      <c r="AP514" s="11"/>
      <c r="AQ514" s="11"/>
      <c r="AR514" s="11"/>
      <c r="AS514" s="11"/>
      <c r="AT514" s="14" t="s">
        <v>689</v>
      </c>
      <c r="AU514" s="14" t="s">
        <v>689</v>
      </c>
      <c r="AV514" s="14" t="s">
        <v>689</v>
      </c>
      <c r="AW514" s="14" t="s">
        <v>689</v>
      </c>
      <c r="AX514" s="14" t="s">
        <v>689</v>
      </c>
      <c r="AY514" s="14" t="s">
        <v>689</v>
      </c>
      <c r="AZ514" s="14" t="s">
        <v>689</v>
      </c>
    </row>
    <row r="515" s="1" customFormat="1" ht="69" customHeight="1" spans="1:52">
      <c r="A515" s="11">
        <f>IF(AJ515="","",COUNTA($AJ$7:AJ515))</f>
        <v>495</v>
      </c>
      <c r="B515" s="14" t="s">
        <v>3512</v>
      </c>
      <c r="C515" s="14"/>
      <c r="D515" s="14"/>
      <c r="E515" s="14"/>
      <c r="F515" s="14"/>
      <c r="G515" s="11" t="s">
        <v>700</v>
      </c>
      <c r="H515" s="14" t="s">
        <v>2933</v>
      </c>
      <c r="I515" s="14" t="s">
        <v>2631</v>
      </c>
      <c r="J515" s="14" t="s">
        <v>3513</v>
      </c>
      <c r="K515" s="11" t="s">
        <v>100</v>
      </c>
      <c r="L515" s="20">
        <v>32372.98</v>
      </c>
      <c r="M515" s="11">
        <v>32372.98</v>
      </c>
      <c r="N515" s="11"/>
      <c r="O515" s="11"/>
      <c r="P515" s="11"/>
      <c r="Q515" s="11"/>
      <c r="R515" s="11"/>
      <c r="S515" s="11" t="s">
        <v>897</v>
      </c>
      <c r="T515" s="11" t="s">
        <v>35</v>
      </c>
      <c r="U515" s="20">
        <v>500</v>
      </c>
      <c r="V515" s="14" t="s">
        <v>3514</v>
      </c>
      <c r="W515" s="20">
        <v>30000</v>
      </c>
      <c r="X515" s="14" t="s">
        <v>3515</v>
      </c>
      <c r="Y515" s="29">
        <v>3</v>
      </c>
      <c r="Z515" s="29">
        <v>12</v>
      </c>
      <c r="AA515" s="14">
        <v>150</v>
      </c>
      <c r="AB515" s="14">
        <v>150</v>
      </c>
      <c r="AC515" s="14"/>
      <c r="AD515" s="14"/>
      <c r="AE515" s="14"/>
      <c r="AF515" s="14"/>
      <c r="AG515" s="47" t="s">
        <v>1001</v>
      </c>
      <c r="AH515" s="14" t="s">
        <v>1075</v>
      </c>
      <c r="AI515" s="14" t="s">
        <v>3494</v>
      </c>
      <c r="AJ515" s="45" t="s">
        <v>1004</v>
      </c>
      <c r="AK515" s="11" t="s">
        <v>1005</v>
      </c>
      <c r="AL515" s="24" t="s">
        <v>550</v>
      </c>
      <c r="AM515" s="45" t="s">
        <v>118</v>
      </c>
      <c r="AN515" s="45"/>
      <c r="AO515" s="22" t="s">
        <v>737</v>
      </c>
      <c r="AP515" s="47" t="s">
        <v>78</v>
      </c>
      <c r="AQ515" s="47" t="s">
        <v>78</v>
      </c>
      <c r="AR515" s="47"/>
      <c r="AS515" s="47"/>
      <c r="AT515" s="14">
        <v>32373</v>
      </c>
      <c r="AU515" s="14">
        <v>-0.0200000000004366</v>
      </c>
      <c r="AV515" s="14">
        <v>30000</v>
      </c>
      <c r="AW515" s="14">
        <v>0</v>
      </c>
      <c r="AX515" s="14" t="s">
        <v>1004</v>
      </c>
      <c r="AY515" s="14">
        <v>3</v>
      </c>
      <c r="AZ515" s="14" t="s">
        <v>269</v>
      </c>
    </row>
    <row r="516" s="1" customFormat="1" ht="75" customHeight="1" spans="1:52">
      <c r="A516" s="11">
        <f>IF(AJ516="","",COUNTA($AJ$7:AJ516))</f>
        <v>496</v>
      </c>
      <c r="B516" s="12" t="s">
        <v>3516</v>
      </c>
      <c r="C516" s="14"/>
      <c r="D516" s="14"/>
      <c r="E516" s="14"/>
      <c r="F516" s="14"/>
      <c r="G516" s="11" t="s">
        <v>700</v>
      </c>
      <c r="H516" s="14" t="s">
        <v>62</v>
      </c>
      <c r="I516" s="14" t="s">
        <v>748</v>
      </c>
      <c r="J516" s="14" t="s">
        <v>3517</v>
      </c>
      <c r="K516" s="11" t="s">
        <v>825</v>
      </c>
      <c r="L516" s="20">
        <v>183699</v>
      </c>
      <c r="M516" s="11">
        <v>83699</v>
      </c>
      <c r="N516" s="11"/>
      <c r="O516" s="11"/>
      <c r="P516" s="11"/>
      <c r="Q516" s="11"/>
      <c r="R516" s="11"/>
      <c r="S516" s="11" t="s">
        <v>897</v>
      </c>
      <c r="T516" s="11" t="s">
        <v>35</v>
      </c>
      <c r="U516" s="20">
        <v>300</v>
      </c>
      <c r="V516" s="14" t="s">
        <v>3518</v>
      </c>
      <c r="W516" s="20">
        <v>30000</v>
      </c>
      <c r="X516" s="14" t="s">
        <v>3519</v>
      </c>
      <c r="Y516" s="29">
        <v>6</v>
      </c>
      <c r="Z516" s="29"/>
      <c r="AA516" s="14">
        <v>95</v>
      </c>
      <c r="AB516" s="14">
        <v>39</v>
      </c>
      <c r="AC516" s="14"/>
      <c r="AD516" s="14"/>
      <c r="AE516" s="14"/>
      <c r="AF516" s="14"/>
      <c r="AG516" s="47" t="s">
        <v>1001</v>
      </c>
      <c r="AH516" s="14" t="s">
        <v>1075</v>
      </c>
      <c r="AI516" s="14" t="s">
        <v>1097</v>
      </c>
      <c r="AJ516" s="45" t="s">
        <v>1004</v>
      </c>
      <c r="AK516" s="11" t="s">
        <v>1005</v>
      </c>
      <c r="AL516" s="24" t="s">
        <v>550</v>
      </c>
      <c r="AM516" s="45" t="s">
        <v>118</v>
      </c>
      <c r="AN516" s="45"/>
      <c r="AO516" s="22" t="s">
        <v>737</v>
      </c>
      <c r="AP516" s="47" t="s">
        <v>78</v>
      </c>
      <c r="AQ516" s="47" t="s">
        <v>78</v>
      </c>
      <c r="AR516" s="47"/>
      <c r="AS516" s="47"/>
      <c r="AT516" s="14" t="s">
        <v>689</v>
      </c>
      <c r="AU516" s="14" t="s">
        <v>689</v>
      </c>
      <c r="AV516" s="14" t="s">
        <v>689</v>
      </c>
      <c r="AW516" s="14" t="s">
        <v>689</v>
      </c>
      <c r="AX516" s="14" t="s">
        <v>689</v>
      </c>
      <c r="AY516" s="14" t="s">
        <v>689</v>
      </c>
      <c r="AZ516" s="14" t="s">
        <v>689</v>
      </c>
    </row>
    <row r="517" s="1" customFormat="1" ht="66" customHeight="1" spans="1:52">
      <c r="A517" s="11">
        <f>IF(AJ517="","",COUNTA($AJ$7:AJ517))</f>
        <v>497</v>
      </c>
      <c r="B517" s="14" t="s">
        <v>3520</v>
      </c>
      <c r="C517" s="14"/>
      <c r="D517" s="14"/>
      <c r="E517" s="14"/>
      <c r="F517" s="14"/>
      <c r="G517" s="11" t="s">
        <v>700</v>
      </c>
      <c r="H517" s="14" t="s">
        <v>62</v>
      </c>
      <c r="I517" s="14" t="s">
        <v>739</v>
      </c>
      <c r="J517" s="14" t="s">
        <v>3521</v>
      </c>
      <c r="K517" s="11" t="s">
        <v>3073</v>
      </c>
      <c r="L517" s="20">
        <v>102573</v>
      </c>
      <c r="M517" s="11">
        <v>102573</v>
      </c>
      <c r="N517" s="11"/>
      <c r="O517" s="11"/>
      <c r="P517" s="11"/>
      <c r="Q517" s="11"/>
      <c r="R517" s="11"/>
      <c r="S517" s="11" t="s">
        <v>897</v>
      </c>
      <c r="T517" s="11" t="s">
        <v>35</v>
      </c>
      <c r="U517" s="20">
        <v>0</v>
      </c>
      <c r="V517" s="14" t="s">
        <v>3522</v>
      </c>
      <c r="W517" s="20">
        <v>5000</v>
      </c>
      <c r="X517" s="14" t="s">
        <v>3523</v>
      </c>
      <c r="Y517" s="29">
        <v>6</v>
      </c>
      <c r="Z517" s="29"/>
      <c r="AA517" s="14"/>
      <c r="AB517" s="14"/>
      <c r="AC517" s="14"/>
      <c r="AD517" s="14"/>
      <c r="AE517" s="14"/>
      <c r="AF517" s="14"/>
      <c r="AG517" s="47" t="s">
        <v>1001</v>
      </c>
      <c r="AH517" s="14" t="s">
        <v>1075</v>
      </c>
      <c r="AI517" s="14" t="s">
        <v>3524</v>
      </c>
      <c r="AJ517" s="45" t="s">
        <v>1004</v>
      </c>
      <c r="AK517" s="11" t="s">
        <v>1005</v>
      </c>
      <c r="AL517" s="24" t="s">
        <v>550</v>
      </c>
      <c r="AM517" s="45" t="s">
        <v>118</v>
      </c>
      <c r="AN517" s="45"/>
      <c r="AO517" s="22" t="s">
        <v>737</v>
      </c>
      <c r="AP517" s="47" t="s">
        <v>78</v>
      </c>
      <c r="AQ517" s="47"/>
      <c r="AR517" s="47"/>
      <c r="AS517" s="47"/>
      <c r="AT517" s="14" t="s">
        <v>689</v>
      </c>
      <c r="AU517" s="14" t="s">
        <v>689</v>
      </c>
      <c r="AV517" s="14" t="s">
        <v>689</v>
      </c>
      <c r="AW517" s="14" t="s">
        <v>689</v>
      </c>
      <c r="AX517" s="14" t="s">
        <v>689</v>
      </c>
      <c r="AY517" s="14" t="s">
        <v>689</v>
      </c>
      <c r="AZ517" s="14" t="s">
        <v>689</v>
      </c>
    </row>
    <row r="518" s="1" customFormat="1" ht="78" customHeight="1" spans="1:52">
      <c r="A518" s="11">
        <f>IF(AJ518="","",COUNTA($AJ$7:AJ518))</f>
        <v>498</v>
      </c>
      <c r="B518" s="14" t="s">
        <v>3525</v>
      </c>
      <c r="C518" s="14" t="s">
        <v>78</v>
      </c>
      <c r="D518" s="14"/>
      <c r="E518" s="14" t="s">
        <v>78</v>
      </c>
      <c r="F518" s="14" t="s">
        <v>78</v>
      </c>
      <c r="G518" s="11" t="s">
        <v>700</v>
      </c>
      <c r="H518" s="14" t="s">
        <v>600</v>
      </c>
      <c r="I518" s="14"/>
      <c r="J518" s="14" t="s">
        <v>3526</v>
      </c>
      <c r="K518" s="11" t="s">
        <v>3073</v>
      </c>
      <c r="L518" s="20">
        <v>222325</v>
      </c>
      <c r="M518" s="11">
        <v>222325</v>
      </c>
      <c r="N518" s="11"/>
      <c r="O518" s="11"/>
      <c r="P518" s="11"/>
      <c r="Q518" s="11"/>
      <c r="R518" s="11"/>
      <c r="S518" s="11" t="s">
        <v>897</v>
      </c>
      <c r="T518" s="11" t="s">
        <v>35</v>
      </c>
      <c r="U518" s="20">
        <v>5000</v>
      </c>
      <c r="V518" s="14" t="s">
        <v>3527</v>
      </c>
      <c r="W518" s="20">
        <v>10000</v>
      </c>
      <c r="X518" s="14" t="s">
        <v>3528</v>
      </c>
      <c r="Y518" s="29">
        <v>6</v>
      </c>
      <c r="Z518" s="29"/>
      <c r="AA518" s="14">
        <v>410.7</v>
      </c>
      <c r="AB518" s="14">
        <v>411</v>
      </c>
      <c r="AC518" s="14">
        <v>35</v>
      </c>
      <c r="AD518" s="14">
        <v>35</v>
      </c>
      <c r="AE518" s="14"/>
      <c r="AF518" s="14"/>
      <c r="AG518" s="47" t="s">
        <v>1018</v>
      </c>
      <c r="AH518" s="14" t="s">
        <v>1019</v>
      </c>
      <c r="AI518" s="14" t="s">
        <v>3529</v>
      </c>
      <c r="AJ518" s="45" t="s">
        <v>1004</v>
      </c>
      <c r="AK518" s="11" t="s">
        <v>1005</v>
      </c>
      <c r="AL518" s="24" t="s">
        <v>550</v>
      </c>
      <c r="AM518" s="45" t="s">
        <v>118</v>
      </c>
      <c r="AN518" s="45"/>
      <c r="AO518" s="22" t="s">
        <v>737</v>
      </c>
      <c r="AP518" s="47" t="s">
        <v>78</v>
      </c>
      <c r="AQ518" s="47" t="s">
        <v>78</v>
      </c>
      <c r="AR518" s="47"/>
      <c r="AS518" s="47"/>
      <c r="AT518" s="14" t="s">
        <v>689</v>
      </c>
      <c r="AU518" s="14" t="s">
        <v>689</v>
      </c>
      <c r="AV518" s="14" t="s">
        <v>689</v>
      </c>
      <c r="AW518" s="14" t="s">
        <v>689</v>
      </c>
      <c r="AX518" s="14" t="s">
        <v>689</v>
      </c>
      <c r="AY518" s="14" t="s">
        <v>689</v>
      </c>
      <c r="AZ518" s="14" t="s">
        <v>689</v>
      </c>
    </row>
    <row r="519" s="1" customFormat="1" ht="114" customHeight="1" spans="1:52">
      <c r="A519" s="11">
        <f>IF(AJ519="","",COUNTA($AJ$7:AJ519))</f>
        <v>499</v>
      </c>
      <c r="B519" s="12" t="s">
        <v>3530</v>
      </c>
      <c r="C519" s="12"/>
      <c r="D519" s="12"/>
      <c r="E519" s="12"/>
      <c r="F519" s="12"/>
      <c r="G519" s="13" t="s">
        <v>700</v>
      </c>
      <c r="H519" s="12" t="s">
        <v>727</v>
      </c>
      <c r="I519" s="12" t="s">
        <v>3531</v>
      </c>
      <c r="J519" s="12" t="s">
        <v>3532</v>
      </c>
      <c r="K519" s="13" t="s">
        <v>3088</v>
      </c>
      <c r="L519" s="21">
        <v>65680.15</v>
      </c>
      <c r="M519" s="13"/>
      <c r="N519" s="13">
        <v>65680.15</v>
      </c>
      <c r="O519" s="13"/>
      <c r="P519" s="13"/>
      <c r="Q519" s="13"/>
      <c r="R519" s="13"/>
      <c r="S519" s="13" t="s">
        <v>83</v>
      </c>
      <c r="T519" s="13" t="s">
        <v>35</v>
      </c>
      <c r="U519" s="21">
        <v>553</v>
      </c>
      <c r="V519" s="12" t="s">
        <v>3533</v>
      </c>
      <c r="W519" s="21">
        <v>10000</v>
      </c>
      <c r="X519" s="12" t="s">
        <v>3534</v>
      </c>
      <c r="Y519" s="30">
        <v>12</v>
      </c>
      <c r="Z519" s="30"/>
      <c r="AA519" s="12">
        <v>593.36</v>
      </c>
      <c r="AB519" s="12"/>
      <c r="AC519" s="12"/>
      <c r="AD519" s="12"/>
      <c r="AE519" s="12"/>
      <c r="AF519" s="12"/>
      <c r="AG519" s="22" t="s">
        <v>1011</v>
      </c>
      <c r="AH519" s="12" t="s">
        <v>1012</v>
      </c>
      <c r="AI519" s="12" t="s">
        <v>1013</v>
      </c>
      <c r="AJ519" s="46" t="s">
        <v>1004</v>
      </c>
      <c r="AK519" s="13" t="s">
        <v>1005</v>
      </c>
      <c r="AL519" s="24" t="s">
        <v>550</v>
      </c>
      <c r="AM519" s="46" t="s">
        <v>118</v>
      </c>
      <c r="AN519" s="46"/>
      <c r="AO519" s="22" t="s">
        <v>712</v>
      </c>
      <c r="AP519" s="22" t="s">
        <v>78</v>
      </c>
      <c r="AQ519" s="22" t="s">
        <v>78</v>
      </c>
      <c r="AR519" s="22"/>
      <c r="AS519" s="22"/>
      <c r="AT519" s="14">
        <v>65680</v>
      </c>
      <c r="AU519" s="14">
        <v>0.149999999994179</v>
      </c>
      <c r="AV519" s="14">
        <v>10000</v>
      </c>
      <c r="AW519" s="14">
        <v>0</v>
      </c>
      <c r="AX519" s="14" t="s">
        <v>1004</v>
      </c>
      <c r="AY519" s="14">
        <v>9</v>
      </c>
      <c r="AZ519" s="14">
        <v>12</v>
      </c>
    </row>
    <row r="520" s="1" customFormat="1" ht="62" customHeight="1" spans="1:52">
      <c r="A520" s="11">
        <f>IF(AJ520="","",COUNTA($AJ$7:AJ520))</f>
        <v>500</v>
      </c>
      <c r="B520" s="12" t="s">
        <v>3535</v>
      </c>
      <c r="C520" s="12"/>
      <c r="D520" s="12"/>
      <c r="E520" s="12" t="s">
        <v>78</v>
      </c>
      <c r="F520" s="12"/>
      <c r="G520" s="13" t="s">
        <v>700</v>
      </c>
      <c r="H520" s="12" t="s">
        <v>62</v>
      </c>
      <c r="I520" s="12" t="s">
        <v>748</v>
      </c>
      <c r="J520" s="12" t="s">
        <v>3536</v>
      </c>
      <c r="K520" s="13" t="s">
        <v>3073</v>
      </c>
      <c r="L520" s="21">
        <v>23890</v>
      </c>
      <c r="M520" s="13"/>
      <c r="N520" s="13">
        <v>23890</v>
      </c>
      <c r="O520" s="13"/>
      <c r="P520" s="13"/>
      <c r="Q520" s="13"/>
      <c r="R520" s="13"/>
      <c r="S520" s="13" t="s">
        <v>83</v>
      </c>
      <c r="T520" s="13" t="s">
        <v>35</v>
      </c>
      <c r="U520" s="21">
        <v>100</v>
      </c>
      <c r="V520" s="12" t="s">
        <v>3537</v>
      </c>
      <c r="W520" s="21">
        <v>5500</v>
      </c>
      <c r="X520" s="12" t="s">
        <v>3538</v>
      </c>
      <c r="Y520" s="30">
        <v>7</v>
      </c>
      <c r="Z520" s="30"/>
      <c r="AA520" s="12">
        <v>20</v>
      </c>
      <c r="AB520" s="12">
        <v>20</v>
      </c>
      <c r="AC520" s="12"/>
      <c r="AD520" s="12"/>
      <c r="AE520" s="12"/>
      <c r="AF520" s="12"/>
      <c r="AG520" s="22" t="s">
        <v>3539</v>
      </c>
      <c r="AH520" s="12" t="s">
        <v>3540</v>
      </c>
      <c r="AI520" s="12" t="s">
        <v>3541</v>
      </c>
      <c r="AJ520" s="46" t="s">
        <v>1004</v>
      </c>
      <c r="AK520" s="13" t="s">
        <v>1005</v>
      </c>
      <c r="AL520" s="24" t="s">
        <v>550</v>
      </c>
      <c r="AM520" s="46" t="s">
        <v>118</v>
      </c>
      <c r="AN520" s="46"/>
      <c r="AO520" s="22" t="s">
        <v>712</v>
      </c>
      <c r="AP520" s="22"/>
      <c r="AQ520" s="22"/>
      <c r="AR520" s="22"/>
      <c r="AS520" s="22"/>
      <c r="AT520" s="14" t="s">
        <v>689</v>
      </c>
      <c r="AU520" s="14" t="s">
        <v>689</v>
      </c>
      <c r="AV520" s="14" t="s">
        <v>689</v>
      </c>
      <c r="AW520" s="14" t="s">
        <v>689</v>
      </c>
      <c r="AX520" s="14" t="s">
        <v>689</v>
      </c>
      <c r="AY520" s="14" t="s">
        <v>689</v>
      </c>
      <c r="AZ520" s="14" t="s">
        <v>689</v>
      </c>
    </row>
    <row r="521" s="1" customFormat="1" ht="64" customHeight="1" spans="1:52">
      <c r="A521" s="11">
        <f>IF(AJ521="","",COUNTA($AJ$7:AJ521))</f>
        <v>501</v>
      </c>
      <c r="B521" s="12" t="s">
        <v>3542</v>
      </c>
      <c r="C521" s="123" t="s">
        <v>61</v>
      </c>
      <c r="D521" s="57"/>
      <c r="E521" s="57"/>
      <c r="F521" s="123" t="s">
        <v>61</v>
      </c>
      <c r="G521" s="13" t="s">
        <v>700</v>
      </c>
      <c r="H521" s="12" t="s">
        <v>1117</v>
      </c>
      <c r="I521" s="123" t="s">
        <v>3543</v>
      </c>
      <c r="J521" s="12" t="s">
        <v>3544</v>
      </c>
      <c r="K521" s="13" t="s">
        <v>3073</v>
      </c>
      <c r="L521" s="21">
        <v>217899</v>
      </c>
      <c r="M521" s="13">
        <v>217899</v>
      </c>
      <c r="N521" s="13"/>
      <c r="O521" s="65"/>
      <c r="P521" s="65"/>
      <c r="Q521" s="65"/>
      <c r="R521" s="65"/>
      <c r="S521" s="13" t="s">
        <v>897</v>
      </c>
      <c r="T521" s="11" t="s">
        <v>35</v>
      </c>
      <c r="U521" s="21">
        <v>200</v>
      </c>
      <c r="V521" s="123" t="s">
        <v>3545</v>
      </c>
      <c r="W521" s="21">
        <v>2000</v>
      </c>
      <c r="X521" s="123" t="s">
        <v>3546</v>
      </c>
      <c r="Y521" s="52">
        <v>12</v>
      </c>
      <c r="Z521" s="137"/>
      <c r="AA521" s="138" t="s">
        <v>3547</v>
      </c>
      <c r="AB521" s="57">
        <v>0</v>
      </c>
      <c r="AC521" s="57">
        <v>0</v>
      </c>
      <c r="AD521" s="57">
        <v>0</v>
      </c>
      <c r="AE521" s="57">
        <v>0</v>
      </c>
      <c r="AF521" s="57">
        <v>0</v>
      </c>
      <c r="AG521" s="22" t="s">
        <v>3548</v>
      </c>
      <c r="AH521" s="12" t="s">
        <v>3549</v>
      </c>
      <c r="AI521" s="12" t="s">
        <v>3550</v>
      </c>
      <c r="AJ521" s="46" t="s">
        <v>1004</v>
      </c>
      <c r="AK521" s="13" t="s">
        <v>1005</v>
      </c>
      <c r="AL521" s="13" t="s">
        <v>550</v>
      </c>
      <c r="AM521" s="13" t="s">
        <v>118</v>
      </c>
      <c r="AN521" s="13"/>
      <c r="AO521" s="12"/>
      <c r="AP521" s="12"/>
      <c r="AQ521" s="12" t="s">
        <v>61</v>
      </c>
      <c r="AR521" s="12"/>
      <c r="AS521" s="12"/>
      <c r="AT521" s="12"/>
      <c r="AU521" s="12"/>
      <c r="AV521" s="12"/>
      <c r="AW521" s="12"/>
      <c r="AX521" s="12"/>
      <c r="AY521" s="12"/>
      <c r="AZ521" s="12"/>
    </row>
    <row r="522" s="1" customFormat="1" ht="72" spans="1:53">
      <c r="A522" s="11">
        <f>IF(AJ522="","",COUNTA($AJ$7:AJ522))</f>
        <v>502</v>
      </c>
      <c r="B522" s="96" t="s">
        <v>3551</v>
      </c>
      <c r="C522" s="12"/>
      <c r="D522" s="12"/>
      <c r="E522" s="12"/>
      <c r="F522" s="12"/>
      <c r="G522" s="13" t="s">
        <v>700</v>
      </c>
      <c r="H522" s="12"/>
      <c r="I522" s="12"/>
      <c r="J522" s="12" t="s">
        <v>3552</v>
      </c>
      <c r="K522" s="13" t="s">
        <v>100</v>
      </c>
      <c r="L522" s="102">
        <v>14100</v>
      </c>
      <c r="M522" s="103"/>
      <c r="N522" s="103"/>
      <c r="O522" s="103"/>
      <c r="P522" s="103"/>
      <c r="Q522" s="103"/>
      <c r="R522" s="103"/>
      <c r="S522" s="103"/>
      <c r="T522" s="103"/>
      <c r="U522" s="21">
        <v>0</v>
      </c>
      <c r="V522" s="12" t="s">
        <v>3553</v>
      </c>
      <c r="W522" s="21">
        <v>9000</v>
      </c>
      <c r="X522" s="12" t="s">
        <v>1128</v>
      </c>
      <c r="Y522" s="30">
        <v>5</v>
      </c>
      <c r="Z522" s="30">
        <v>12</v>
      </c>
      <c r="AA522" s="77"/>
      <c r="AB522" s="77"/>
      <c r="AC522" s="77"/>
      <c r="AD522" s="77"/>
      <c r="AE522" s="77"/>
      <c r="AF522" s="77"/>
      <c r="AG522" s="96" t="s">
        <v>3554</v>
      </c>
      <c r="AH522" s="77"/>
      <c r="AI522" s="77"/>
      <c r="AJ522" s="46" t="s">
        <v>1122</v>
      </c>
      <c r="AK522" s="13" t="s">
        <v>1123</v>
      </c>
      <c r="AL522" s="17" t="s">
        <v>550</v>
      </c>
      <c r="AM522" s="13" t="s">
        <v>118</v>
      </c>
      <c r="AN522" s="103"/>
      <c r="AO522" s="77"/>
      <c r="AP522" s="77"/>
      <c r="AQ522" s="77"/>
      <c r="AR522" s="77"/>
      <c r="AS522" s="77"/>
      <c r="AT522" s="77"/>
      <c r="AU522" s="77"/>
      <c r="AV522" s="77"/>
      <c r="AW522" s="77"/>
      <c r="AX522" s="77"/>
      <c r="AY522" s="77"/>
      <c r="AZ522" s="77"/>
      <c r="BA522" s="77"/>
    </row>
    <row r="523" s="1" customFormat="1" ht="75" customHeight="1" spans="1:52">
      <c r="A523" s="11">
        <f>IF(AJ523="","",COUNTA($AJ$7:AJ523))</f>
        <v>503</v>
      </c>
      <c r="B523" s="12" t="s">
        <v>3555</v>
      </c>
      <c r="C523" s="12" t="s">
        <v>61</v>
      </c>
      <c r="D523" s="12" t="s">
        <v>61</v>
      </c>
      <c r="E523" s="12" t="s">
        <v>61</v>
      </c>
      <c r="F523" s="12" t="s">
        <v>78</v>
      </c>
      <c r="G523" s="13" t="s">
        <v>700</v>
      </c>
      <c r="H523" s="12" t="s">
        <v>600</v>
      </c>
      <c r="I523" s="12"/>
      <c r="J523" s="12" t="s">
        <v>3556</v>
      </c>
      <c r="K523" s="13" t="s">
        <v>257</v>
      </c>
      <c r="L523" s="21">
        <v>110000</v>
      </c>
      <c r="M523" s="13">
        <v>2750</v>
      </c>
      <c r="N523" s="13"/>
      <c r="O523" s="13"/>
      <c r="P523" s="13"/>
      <c r="Q523" s="13"/>
      <c r="R523" s="13">
        <v>107250</v>
      </c>
      <c r="S523" s="13" t="s">
        <v>3557</v>
      </c>
      <c r="T523" s="13" t="s">
        <v>61</v>
      </c>
      <c r="U523" s="21">
        <v>0</v>
      </c>
      <c r="V523" s="12" t="s">
        <v>2536</v>
      </c>
      <c r="W523" s="21">
        <v>35000</v>
      </c>
      <c r="X523" s="12" t="s">
        <v>3558</v>
      </c>
      <c r="Y523" s="30" t="s">
        <v>3559</v>
      </c>
      <c r="Z523" s="30"/>
      <c r="AA523" s="12" t="s">
        <v>3560</v>
      </c>
      <c r="AB523" s="12"/>
      <c r="AC523" s="12"/>
      <c r="AD523" s="12"/>
      <c r="AE523" s="12"/>
      <c r="AF523" s="12"/>
      <c r="AG523" s="22" t="s">
        <v>1136</v>
      </c>
      <c r="AH523" s="12" t="s">
        <v>3561</v>
      </c>
      <c r="AI523" s="12" t="s">
        <v>3562</v>
      </c>
      <c r="AJ523" s="46" t="s">
        <v>1139</v>
      </c>
      <c r="AK523" s="13" t="s">
        <v>1123</v>
      </c>
      <c r="AL523" s="84" t="s">
        <v>857</v>
      </c>
      <c r="AM523" s="13" t="s">
        <v>118</v>
      </c>
      <c r="AN523" s="12"/>
      <c r="AO523" s="12"/>
      <c r="AP523" s="12"/>
      <c r="AQ523" s="12"/>
      <c r="AR523" s="12"/>
      <c r="AS523" s="12"/>
      <c r="AT523" s="14" t="str">
        <f ca="1">IFERROR(VLOOKUP(B523,'[2]2017省级重点项目'!$B$3:$O$206,6,0),"")</f>
        <v/>
      </c>
      <c r="AU523" s="14" t="str">
        <f ca="1" t="shared" ref="AU523:AU528" si="45">IFERROR(L523-AT523,"")</f>
        <v/>
      </c>
      <c r="AV523" s="14" t="str">
        <f ca="1">IFERROR(VLOOKUP(B523,'[2]2017省级重点项目'!$B$3:$O$206,7,0),"")</f>
        <v/>
      </c>
      <c r="AW523" s="14" t="str">
        <f ca="1" t="shared" ref="AW523:AW528" si="46">IFERROR(W523-AV523,"")</f>
        <v/>
      </c>
      <c r="AX523" s="14" t="str">
        <f ca="1">IFERROR(VLOOKUP(B523,'[2]2017省级重点项目'!$B$3:$O$206,12,0),"")</f>
        <v/>
      </c>
      <c r="AY523" s="14" t="str">
        <f ca="1">IFERROR(VLOOKUP(B523,'[2]2017省级重点项目'!$B$3:$O$206,9,0),"")</f>
        <v/>
      </c>
      <c r="AZ523" s="14" t="str">
        <f ca="1">IFERROR(VLOOKUP(B523,'[2]2017省级重点项目'!$B$3:$O$206,10,0),"")</f>
        <v/>
      </c>
    </row>
    <row r="524" s="1" customFormat="1" ht="105" customHeight="1" spans="1:52">
      <c r="A524" s="11">
        <f>IF(AJ524="","",COUNTA($AJ$7:AJ524))</f>
        <v>504</v>
      </c>
      <c r="B524" s="12" t="s">
        <v>3563</v>
      </c>
      <c r="C524" s="12" t="s">
        <v>61</v>
      </c>
      <c r="D524" s="12" t="s">
        <v>61</v>
      </c>
      <c r="E524" s="12" t="s">
        <v>61</v>
      </c>
      <c r="F524" s="12" t="s">
        <v>78</v>
      </c>
      <c r="G524" s="13" t="s">
        <v>700</v>
      </c>
      <c r="H524" s="12" t="s">
        <v>600</v>
      </c>
      <c r="I524" s="12"/>
      <c r="J524" s="12" t="s">
        <v>3564</v>
      </c>
      <c r="K524" s="13" t="s">
        <v>3088</v>
      </c>
      <c r="L524" s="21">
        <v>130000</v>
      </c>
      <c r="M524" s="13">
        <v>3186</v>
      </c>
      <c r="N524" s="13"/>
      <c r="O524" s="13"/>
      <c r="P524" s="13"/>
      <c r="Q524" s="13"/>
      <c r="R524" s="13">
        <v>126814</v>
      </c>
      <c r="S524" s="13" t="s">
        <v>3557</v>
      </c>
      <c r="T524" s="13" t="s">
        <v>61</v>
      </c>
      <c r="U524" s="21">
        <v>0</v>
      </c>
      <c r="V524" s="12" t="s">
        <v>2536</v>
      </c>
      <c r="W524" s="21">
        <v>45000</v>
      </c>
      <c r="X524" s="12" t="s">
        <v>3565</v>
      </c>
      <c r="Y524" s="30">
        <v>12</v>
      </c>
      <c r="Z524" s="30"/>
      <c r="AA524" s="12" t="s">
        <v>3566</v>
      </c>
      <c r="AB524" s="12"/>
      <c r="AC524" s="12"/>
      <c r="AD524" s="12"/>
      <c r="AE524" s="12"/>
      <c r="AF524" s="12"/>
      <c r="AG524" s="22" t="s">
        <v>1136</v>
      </c>
      <c r="AH524" s="12" t="s">
        <v>3561</v>
      </c>
      <c r="AI524" s="12" t="s">
        <v>3562</v>
      </c>
      <c r="AJ524" s="46" t="s">
        <v>1139</v>
      </c>
      <c r="AK524" s="13" t="s">
        <v>1123</v>
      </c>
      <c r="AL524" s="84" t="s">
        <v>857</v>
      </c>
      <c r="AM524" s="13" t="s">
        <v>118</v>
      </c>
      <c r="AN524" s="12"/>
      <c r="AO524" s="12"/>
      <c r="AP524" s="12"/>
      <c r="AQ524" s="12"/>
      <c r="AR524" s="12"/>
      <c r="AS524" s="12"/>
      <c r="AT524" s="14" t="str">
        <f ca="1">IFERROR(VLOOKUP(B524,'[2]2017省级重点项目'!$B$3:$O$206,6,0),"")</f>
        <v/>
      </c>
      <c r="AU524" s="14" t="str">
        <f ca="1" t="shared" si="45"/>
        <v/>
      </c>
      <c r="AV524" s="14" t="str">
        <f ca="1">IFERROR(VLOOKUP(B524,'[2]2017省级重点项目'!$B$3:$O$206,7,0),"")</f>
        <v/>
      </c>
      <c r="AW524" s="14" t="str">
        <f ca="1" t="shared" si="46"/>
        <v/>
      </c>
      <c r="AX524" s="14" t="str">
        <f ca="1">IFERROR(VLOOKUP(B524,'[2]2017省级重点项目'!$B$3:$O$206,12,0),"")</f>
        <v/>
      </c>
      <c r="AY524" s="14" t="str">
        <f ca="1">IFERROR(VLOOKUP(B524,'[2]2017省级重点项目'!$B$3:$O$206,9,0),"")</f>
        <v/>
      </c>
      <c r="AZ524" s="14" t="str">
        <f ca="1">IFERROR(VLOOKUP(B524,'[2]2017省级重点项目'!$B$3:$O$206,10,0),"")</f>
        <v/>
      </c>
    </row>
    <row r="525" s="1" customFormat="1" ht="95" customHeight="1" spans="1:52">
      <c r="A525" s="11">
        <f>IF(AJ525="","",COUNTA($AJ$7:AJ525))</f>
        <v>505</v>
      </c>
      <c r="B525" s="12" t="s">
        <v>3567</v>
      </c>
      <c r="C525" s="12" t="s">
        <v>117</v>
      </c>
      <c r="D525" s="12"/>
      <c r="E525" s="12" t="s">
        <v>61</v>
      </c>
      <c r="F525" s="12" t="s">
        <v>78</v>
      </c>
      <c r="G525" s="13" t="s">
        <v>700</v>
      </c>
      <c r="H525" s="12" t="s">
        <v>600</v>
      </c>
      <c r="I525" s="12" t="s">
        <v>1131</v>
      </c>
      <c r="J525" s="12" t="s">
        <v>3568</v>
      </c>
      <c r="K525" s="13" t="s">
        <v>100</v>
      </c>
      <c r="L525" s="21">
        <v>50291.75</v>
      </c>
      <c r="M525" s="13" t="s">
        <v>3569</v>
      </c>
      <c r="N525" s="13"/>
      <c r="O525" s="13"/>
      <c r="P525" s="13"/>
      <c r="Q525" s="13"/>
      <c r="R525" s="13"/>
      <c r="S525" s="13" t="s">
        <v>83</v>
      </c>
      <c r="T525" s="13" t="s">
        <v>35</v>
      </c>
      <c r="U525" s="21">
        <v>0</v>
      </c>
      <c r="V525" s="12" t="s">
        <v>3570</v>
      </c>
      <c r="W525" s="21">
        <v>16000</v>
      </c>
      <c r="X525" s="12" t="s">
        <v>3571</v>
      </c>
      <c r="Y525" s="30">
        <v>1</v>
      </c>
      <c r="Z525" s="30">
        <v>10</v>
      </c>
      <c r="AA525" s="12">
        <v>42.24</v>
      </c>
      <c r="AB525" s="12">
        <v>42</v>
      </c>
      <c r="AC525" s="12"/>
      <c r="AD525" s="12"/>
      <c r="AE525" s="12"/>
      <c r="AF525" s="12"/>
      <c r="AG525" s="22" t="s">
        <v>1136</v>
      </c>
      <c r="AH525" s="12" t="s">
        <v>3572</v>
      </c>
      <c r="AI525" s="12" t="s">
        <v>1138</v>
      </c>
      <c r="AJ525" s="46" t="s">
        <v>1139</v>
      </c>
      <c r="AK525" s="13" t="s">
        <v>1123</v>
      </c>
      <c r="AL525" s="84" t="s">
        <v>857</v>
      </c>
      <c r="AM525" s="13" t="s">
        <v>118</v>
      </c>
      <c r="AN525" s="13"/>
      <c r="AO525" s="12" t="s">
        <v>737</v>
      </c>
      <c r="AP525" s="12" t="s">
        <v>78</v>
      </c>
      <c r="AQ525" s="12"/>
      <c r="AR525" s="12"/>
      <c r="AS525" s="12"/>
      <c r="AT525" s="14" t="str">
        <f ca="1">IFERROR(VLOOKUP(B525,'[2]2017省级重点项目'!$B$3:$O$206,6,0),"")</f>
        <v/>
      </c>
      <c r="AU525" s="14" t="str">
        <f ca="1" t="shared" si="45"/>
        <v/>
      </c>
      <c r="AV525" s="14" t="str">
        <f ca="1">IFERROR(VLOOKUP(B525,'[2]2017省级重点项目'!$B$3:$O$206,7,0),"")</f>
        <v/>
      </c>
      <c r="AW525" s="14" t="str">
        <f ca="1" t="shared" si="46"/>
        <v/>
      </c>
      <c r="AX525" s="14" t="str">
        <f ca="1">IFERROR(VLOOKUP(B525,'[2]2017省级重点项目'!$B$3:$O$206,12,0),"")</f>
        <v/>
      </c>
      <c r="AY525" s="14" t="str">
        <f ca="1">IFERROR(VLOOKUP(B525,'[2]2017省级重点项目'!$B$3:$O$206,9,0),"")</f>
        <v/>
      </c>
      <c r="AZ525" s="14" t="str">
        <f ca="1">IFERROR(VLOOKUP(B525,'[2]2017省级重点项目'!$B$3:$O$206,10,0),"")</f>
        <v/>
      </c>
    </row>
    <row r="526" s="1" customFormat="1" ht="111" customHeight="1" spans="1:52">
      <c r="A526" s="11">
        <f>IF(AJ526="","",COUNTA($AJ$7:AJ526))</f>
        <v>506</v>
      </c>
      <c r="B526" s="12" t="s">
        <v>3573</v>
      </c>
      <c r="C526" s="12" t="s">
        <v>1607</v>
      </c>
      <c r="D526" s="12" t="s">
        <v>1607</v>
      </c>
      <c r="E526" s="12" t="s">
        <v>78</v>
      </c>
      <c r="F526" s="12" t="s">
        <v>61</v>
      </c>
      <c r="G526" s="13" t="s">
        <v>700</v>
      </c>
      <c r="H526" s="12" t="s">
        <v>62</v>
      </c>
      <c r="I526" s="12" t="s">
        <v>3574</v>
      </c>
      <c r="J526" s="12" t="s">
        <v>3575</v>
      </c>
      <c r="K526" s="13" t="s">
        <v>825</v>
      </c>
      <c r="L526" s="21">
        <v>52108</v>
      </c>
      <c r="M526" s="13">
        <v>4937</v>
      </c>
      <c r="N526" s="13">
        <v>14642</v>
      </c>
      <c r="O526" s="13">
        <v>32529</v>
      </c>
      <c r="P526" s="13">
        <v>0</v>
      </c>
      <c r="Q526" s="13">
        <v>0</v>
      </c>
      <c r="R526" s="13">
        <v>0</v>
      </c>
      <c r="S526" s="13" t="s">
        <v>937</v>
      </c>
      <c r="T526" s="13" t="s">
        <v>35</v>
      </c>
      <c r="U526" s="21">
        <v>3500</v>
      </c>
      <c r="V526" s="12" t="s">
        <v>3576</v>
      </c>
      <c r="W526" s="21">
        <v>13000</v>
      </c>
      <c r="X526" s="12" t="s">
        <v>3577</v>
      </c>
      <c r="Y526" s="30">
        <v>5</v>
      </c>
      <c r="Z526" s="30"/>
      <c r="AA526" s="12">
        <v>74</v>
      </c>
      <c r="AB526" s="12">
        <v>74</v>
      </c>
      <c r="AC526" s="12">
        <v>0</v>
      </c>
      <c r="AD526" s="12">
        <v>0</v>
      </c>
      <c r="AE526" s="12">
        <v>0</v>
      </c>
      <c r="AF526" s="12">
        <v>0</v>
      </c>
      <c r="AG526" s="22" t="s">
        <v>3578</v>
      </c>
      <c r="AH526" s="12" t="s">
        <v>3579</v>
      </c>
      <c r="AI526" s="12" t="s">
        <v>3580</v>
      </c>
      <c r="AJ526" s="46" t="s">
        <v>3581</v>
      </c>
      <c r="AK526" s="13" t="s">
        <v>3582</v>
      </c>
      <c r="AL526" s="24" t="s">
        <v>550</v>
      </c>
      <c r="AM526" s="46" t="s">
        <v>118</v>
      </c>
      <c r="AN526" s="46"/>
      <c r="AO526" s="22" t="s">
        <v>712</v>
      </c>
      <c r="AP526" s="22" t="s">
        <v>78</v>
      </c>
      <c r="AQ526" s="22"/>
      <c r="AR526" s="22"/>
      <c r="AS526" s="22"/>
      <c r="AT526" s="14" t="str">
        <f ca="1">IFERROR(VLOOKUP(B526,'[2]2017省级重点项目'!$B$3:$O$206,6,0),"")</f>
        <v/>
      </c>
      <c r="AU526" s="14" t="str">
        <f ca="1" t="shared" si="45"/>
        <v/>
      </c>
      <c r="AV526" s="14" t="str">
        <f ca="1">IFERROR(VLOOKUP(B526,'[2]2017省级重点项目'!$B$3:$O$206,7,0),"")</f>
        <v/>
      </c>
      <c r="AW526" s="14" t="str">
        <f ca="1" t="shared" si="46"/>
        <v/>
      </c>
      <c r="AX526" s="14" t="str">
        <f ca="1">IFERROR(VLOOKUP(B526,'[2]2017省级重点项目'!$B$3:$O$206,12,0),"")</f>
        <v/>
      </c>
      <c r="AY526" s="14" t="str">
        <f ca="1">IFERROR(VLOOKUP(B526,'[2]2017省级重点项目'!$B$3:$O$206,9,0),"")</f>
        <v/>
      </c>
      <c r="AZ526" s="14" t="str">
        <f ca="1">IFERROR(VLOOKUP(B526,'[2]2017省级重点项目'!$B$3:$O$206,10,0),"")</f>
        <v/>
      </c>
    </row>
    <row r="527" s="1" customFormat="1" ht="135" customHeight="1" spans="1:52">
      <c r="A527" s="11">
        <f>IF(AJ527="","",COUNTA($AJ$7:AJ527))</f>
        <v>507</v>
      </c>
      <c r="B527" s="12" t="s">
        <v>3583</v>
      </c>
      <c r="C527" s="12" t="s">
        <v>1607</v>
      </c>
      <c r="D527" s="12" t="s">
        <v>1607</v>
      </c>
      <c r="E527" s="12" t="s">
        <v>78</v>
      </c>
      <c r="F527" s="12" t="s">
        <v>61</v>
      </c>
      <c r="G527" s="13" t="s">
        <v>700</v>
      </c>
      <c r="H527" s="12" t="s">
        <v>62</v>
      </c>
      <c r="I527" s="12" t="s">
        <v>3574</v>
      </c>
      <c r="J527" s="12" t="s">
        <v>3584</v>
      </c>
      <c r="K527" s="13" t="s">
        <v>3585</v>
      </c>
      <c r="L527" s="32">
        <v>25900</v>
      </c>
      <c r="M527" s="46">
        <v>7964</v>
      </c>
      <c r="N527" s="46"/>
      <c r="O527" s="46"/>
      <c r="P527" s="46"/>
      <c r="Q527" s="46"/>
      <c r="R527" s="46"/>
      <c r="S527" s="46"/>
      <c r="T527" s="13" t="s">
        <v>35</v>
      </c>
      <c r="U527" s="32">
        <v>237</v>
      </c>
      <c r="V527" s="12" t="s">
        <v>3586</v>
      </c>
      <c r="W527" s="32">
        <v>8000</v>
      </c>
      <c r="X527" s="12" t="s">
        <v>3587</v>
      </c>
      <c r="Y527" s="30">
        <v>2</v>
      </c>
      <c r="Z527" s="30"/>
      <c r="AA527" s="22">
        <v>90.94</v>
      </c>
      <c r="AB527" s="22">
        <v>90.94</v>
      </c>
      <c r="AC527" s="22"/>
      <c r="AD527" s="22"/>
      <c r="AE527" s="22"/>
      <c r="AF527" s="22"/>
      <c r="AG527" s="22" t="s">
        <v>3588</v>
      </c>
      <c r="AH527" s="22" t="s">
        <v>3589</v>
      </c>
      <c r="AI527" s="22" t="s">
        <v>3590</v>
      </c>
      <c r="AJ527" s="46" t="s">
        <v>3581</v>
      </c>
      <c r="AK527" s="13" t="s">
        <v>3582</v>
      </c>
      <c r="AL527" s="24" t="s">
        <v>550</v>
      </c>
      <c r="AM527" s="46" t="s">
        <v>118</v>
      </c>
      <c r="AN527" s="46"/>
      <c r="AO527" s="22"/>
      <c r="AP527" s="22" t="s">
        <v>78</v>
      </c>
      <c r="AQ527" s="22"/>
      <c r="AR527" s="22"/>
      <c r="AS527" s="22"/>
      <c r="AT527" s="14" t="str">
        <f ca="1">IFERROR(VLOOKUP(B527,'[2]2017省级重点项目'!$B$3:$O$206,6,0),"")</f>
        <v/>
      </c>
      <c r="AU527" s="14" t="str">
        <f ca="1" t="shared" si="45"/>
        <v/>
      </c>
      <c r="AV527" s="14" t="str">
        <f ca="1">IFERROR(VLOOKUP(B527,'[2]2017省级重点项目'!$B$3:$O$206,7,0),"")</f>
        <v/>
      </c>
      <c r="AW527" s="14" t="str">
        <f ca="1" t="shared" si="46"/>
        <v/>
      </c>
      <c r="AX527" s="14" t="str">
        <f ca="1">IFERROR(VLOOKUP(B527,'[2]2017省级重点项目'!$B$3:$O$206,12,0),"")</f>
        <v/>
      </c>
      <c r="AY527" s="14" t="str">
        <f ca="1">IFERROR(VLOOKUP(B527,'[2]2017省级重点项目'!$B$3:$O$206,9,0),"")</f>
        <v/>
      </c>
      <c r="AZ527" s="14" t="str">
        <f ca="1">IFERROR(VLOOKUP(B527,'[2]2017省级重点项目'!$B$3:$O$206,10,0),"")</f>
        <v/>
      </c>
    </row>
    <row r="528" s="1" customFormat="1" ht="59" customHeight="1" spans="1:52">
      <c r="A528" s="11">
        <f>IF(AJ528="","",COUNTA($AJ$7:AJ528))</f>
        <v>508</v>
      </c>
      <c r="B528" s="12" t="s">
        <v>3591</v>
      </c>
      <c r="C528" s="12" t="s">
        <v>1607</v>
      </c>
      <c r="D528" s="12" t="s">
        <v>1607</v>
      </c>
      <c r="E528" s="12" t="s">
        <v>78</v>
      </c>
      <c r="F528" s="12" t="s">
        <v>61</v>
      </c>
      <c r="G528" s="13" t="s">
        <v>700</v>
      </c>
      <c r="H528" s="12" t="s">
        <v>62</v>
      </c>
      <c r="I528" s="12" t="s">
        <v>3574</v>
      </c>
      <c r="J528" s="12" t="s">
        <v>3592</v>
      </c>
      <c r="K528" s="13" t="s">
        <v>825</v>
      </c>
      <c r="L528" s="21">
        <v>24767</v>
      </c>
      <c r="M528" s="46">
        <v>8274</v>
      </c>
      <c r="N528" s="46"/>
      <c r="O528" s="46"/>
      <c r="P528" s="46"/>
      <c r="Q528" s="46"/>
      <c r="R528" s="46"/>
      <c r="S528" s="46"/>
      <c r="T528" s="13" t="s">
        <v>35</v>
      </c>
      <c r="U528" s="21">
        <v>0</v>
      </c>
      <c r="V528" s="12" t="s">
        <v>3593</v>
      </c>
      <c r="W528" s="32">
        <v>8000</v>
      </c>
      <c r="X528" s="12" t="s">
        <v>3594</v>
      </c>
      <c r="Y528" s="30">
        <v>4</v>
      </c>
      <c r="Z528" s="30"/>
      <c r="AA528" s="22">
        <v>206</v>
      </c>
      <c r="AB528" s="22">
        <v>206</v>
      </c>
      <c r="AC528" s="22"/>
      <c r="AD528" s="22"/>
      <c r="AE528" s="22"/>
      <c r="AF528" s="22"/>
      <c r="AG528" s="22" t="s">
        <v>3588</v>
      </c>
      <c r="AH528" s="22" t="s">
        <v>3589</v>
      </c>
      <c r="AI528" s="22" t="s">
        <v>3590</v>
      </c>
      <c r="AJ528" s="46" t="s">
        <v>3581</v>
      </c>
      <c r="AK528" s="13" t="s">
        <v>3582</v>
      </c>
      <c r="AL528" s="24" t="s">
        <v>550</v>
      </c>
      <c r="AM528" s="46" t="s">
        <v>118</v>
      </c>
      <c r="AN528" s="46"/>
      <c r="AO528" s="22"/>
      <c r="AP528" s="22"/>
      <c r="AQ528" s="22"/>
      <c r="AR528" s="22"/>
      <c r="AS528" s="22"/>
      <c r="AT528" s="14" t="str">
        <f ca="1">IFERROR(VLOOKUP(B528,'[2]2017省级重点项目'!$B$3:$O$206,6,0),"")</f>
        <v/>
      </c>
      <c r="AU528" s="14" t="str">
        <f ca="1" t="shared" si="45"/>
        <v/>
      </c>
      <c r="AV528" s="14" t="str">
        <f ca="1">IFERROR(VLOOKUP(B528,'[2]2017省级重点项目'!$B$3:$O$206,7,0),"")</f>
        <v/>
      </c>
      <c r="AW528" s="14" t="str">
        <f ca="1" t="shared" si="46"/>
        <v/>
      </c>
      <c r="AX528" s="14" t="str">
        <f ca="1">IFERROR(VLOOKUP(B528,'[2]2017省级重点项目'!$B$3:$O$206,12,0),"")</f>
        <v/>
      </c>
      <c r="AY528" s="14" t="str">
        <f ca="1">IFERROR(VLOOKUP(B528,'[2]2017省级重点项目'!$B$3:$O$206,9,0),"")</f>
        <v/>
      </c>
      <c r="AZ528" s="14" t="str">
        <f ca="1">IFERROR(VLOOKUP(B528,'[2]2017省级重点项目'!$B$3:$O$206,10,0),"")</f>
        <v/>
      </c>
    </row>
    <row r="529" s="1" customFormat="1" ht="21" customHeight="1" spans="1:53">
      <c r="A529" s="11"/>
      <c r="B529" s="11" t="s">
        <v>1140</v>
      </c>
      <c r="C529" s="11"/>
      <c r="D529" s="11"/>
      <c r="E529" s="11"/>
      <c r="F529" s="11"/>
      <c r="G529" s="11"/>
      <c r="H529" s="11"/>
      <c r="I529" s="11"/>
      <c r="J529" s="11">
        <f ca="1">COUNTIFS(AM:AM,"计划新开工",G:G,B529)</f>
        <v>65</v>
      </c>
      <c r="K529" s="11" t="s">
        <v>56</v>
      </c>
      <c r="L529" s="20">
        <f ca="1">SUMIFS(L:L,AM:AM,"计划新开工",G:G,B529)</f>
        <v>7566421</v>
      </c>
      <c r="M529" s="11"/>
      <c r="N529" s="11"/>
      <c r="O529" s="11"/>
      <c r="P529" s="11"/>
      <c r="Q529" s="11"/>
      <c r="R529" s="11"/>
      <c r="S529" s="11"/>
      <c r="T529" s="11"/>
      <c r="U529" s="20">
        <f ca="1">SUMIFS(U:U,AM:AM,"计划新开工",G:G,B529)</f>
        <v>213450</v>
      </c>
      <c r="V529" s="11"/>
      <c r="W529" s="20">
        <f ca="1">SUMIFS(W:W,AM:AM,"计划新开工",G:G,B529)</f>
        <v>1920600</v>
      </c>
      <c r="X529" s="11"/>
      <c r="Y529" s="29"/>
      <c r="Z529" s="29"/>
      <c r="AA529" s="11"/>
      <c r="AB529" s="11"/>
      <c r="AC529" s="11"/>
      <c r="AD529" s="11"/>
      <c r="AE529" s="11"/>
      <c r="AF529" s="11"/>
      <c r="AG529" s="43"/>
      <c r="AH529" s="44"/>
      <c r="AI529" s="44"/>
      <c r="AJ529" s="45"/>
      <c r="AK529" s="44"/>
      <c r="AL529" s="44"/>
      <c r="AM529" s="11"/>
      <c r="AN529" s="11"/>
      <c r="AO529" s="13"/>
      <c r="AP529" s="11"/>
      <c r="AQ529" s="11"/>
      <c r="AR529" s="14"/>
      <c r="AS529" s="11"/>
      <c r="AT529" s="11"/>
      <c r="AU529" s="11"/>
      <c r="AV529" s="11"/>
      <c r="AW529" s="11"/>
      <c r="AX529" s="11"/>
      <c r="AY529" s="11"/>
      <c r="AZ529" s="11"/>
      <c r="BA529" s="79"/>
    </row>
    <row r="530" s="1" customFormat="1" ht="99" customHeight="1" spans="1:52">
      <c r="A530" s="11">
        <f>IF(AJ530="","",COUNTA($AJ$7:AJ530))</f>
        <v>509</v>
      </c>
      <c r="B530" s="14" t="s">
        <v>3595</v>
      </c>
      <c r="C530" s="14" t="s">
        <v>61</v>
      </c>
      <c r="D530" s="14" t="s">
        <v>61</v>
      </c>
      <c r="E530" s="14" t="s">
        <v>61</v>
      </c>
      <c r="F530" s="14" t="s">
        <v>61</v>
      </c>
      <c r="G530" s="11" t="s">
        <v>1140</v>
      </c>
      <c r="H530" s="14" t="s">
        <v>702</v>
      </c>
      <c r="I530" s="14" t="s">
        <v>703</v>
      </c>
      <c r="J530" s="14" t="s">
        <v>3596</v>
      </c>
      <c r="K530" s="132" t="s">
        <v>3597</v>
      </c>
      <c r="L530" s="20">
        <v>55000</v>
      </c>
      <c r="M530" s="11"/>
      <c r="N530" s="11">
        <v>55000</v>
      </c>
      <c r="O530" s="11"/>
      <c r="P530" s="11"/>
      <c r="Q530" s="11"/>
      <c r="R530" s="11"/>
      <c r="S530" s="11" t="s">
        <v>66</v>
      </c>
      <c r="T530" s="11"/>
      <c r="U530" s="20">
        <v>0</v>
      </c>
      <c r="V530" s="14" t="s">
        <v>3357</v>
      </c>
      <c r="W530" s="20">
        <v>11000</v>
      </c>
      <c r="X530" s="14" t="s">
        <v>3598</v>
      </c>
      <c r="Y530" s="29">
        <v>6</v>
      </c>
      <c r="Z530" s="29"/>
      <c r="AA530" s="14"/>
      <c r="AB530" s="14"/>
      <c r="AC530" s="14"/>
      <c r="AD530" s="14"/>
      <c r="AE530" s="14"/>
      <c r="AF530" s="14"/>
      <c r="AG530" s="47" t="s">
        <v>3599</v>
      </c>
      <c r="AH530" s="14"/>
      <c r="AI530" s="14" t="s">
        <v>3600</v>
      </c>
      <c r="AJ530" s="45" t="s">
        <v>702</v>
      </c>
      <c r="AK530" s="11" t="s">
        <v>710</v>
      </c>
      <c r="AL530" s="11" t="s">
        <v>711</v>
      </c>
      <c r="AM530" s="11" t="s">
        <v>118</v>
      </c>
      <c r="AN530" s="11"/>
      <c r="AO530" s="12" t="s">
        <v>1150</v>
      </c>
      <c r="AP530" s="14" t="s">
        <v>78</v>
      </c>
      <c r="AQ530" s="14" t="s">
        <v>78</v>
      </c>
      <c r="AR530" s="14"/>
      <c r="AS530" s="14"/>
      <c r="AT530" s="14">
        <f ca="1">IFERROR(VLOOKUP(B530,'[2]2017省级重点项目'!$B$3:$O$206,6,0),"")</f>
        <v>55000</v>
      </c>
      <c r="AU530" s="14">
        <f ca="1" t="shared" ref="AU530:AU580" si="47">IFERROR(L530-AT530,"")</f>
        <v>0</v>
      </c>
      <c r="AV530" s="14">
        <f ca="1">IFERROR(VLOOKUP(B530,'[2]2017省级重点项目'!$B$3:$O$206,7,0),"")</f>
        <v>11000</v>
      </c>
      <c r="AW530" s="14">
        <f ca="1" t="shared" ref="AW530:AW580" si="48">IFERROR(W530-AV530,"")</f>
        <v>0</v>
      </c>
      <c r="AX530" s="14" t="str">
        <f ca="1">IFERROR(VLOOKUP(B530,'[2]2017省级重点项目'!$B$3:$O$206,12,0),"")</f>
        <v>鼓楼区</v>
      </c>
      <c r="AY530" s="14">
        <f ca="1">IFERROR(VLOOKUP(B530,'[2]2017省级重点项目'!$B$3:$O$206,9,0),"")</f>
        <v>9</v>
      </c>
      <c r="AZ530" s="14" t="str">
        <f ca="1">IFERROR(VLOOKUP(B530,'[2]2017省级重点项目'!$B$3:$O$206,10,0),"")</f>
        <v>无</v>
      </c>
    </row>
    <row r="531" s="1" customFormat="1" ht="67" customHeight="1" spans="1:52">
      <c r="A531" s="11">
        <f>IF(AJ531="","",COUNTA($AJ$7:AJ531))</f>
        <v>510</v>
      </c>
      <c r="B531" s="12" t="s">
        <v>3601</v>
      </c>
      <c r="C531" s="12" t="s">
        <v>61</v>
      </c>
      <c r="D531" s="12"/>
      <c r="E531" s="12"/>
      <c r="F531" s="12" t="s">
        <v>61</v>
      </c>
      <c r="G531" s="13" t="s">
        <v>1140</v>
      </c>
      <c r="H531" s="12" t="s">
        <v>702</v>
      </c>
      <c r="I531" s="12" t="s">
        <v>1142</v>
      </c>
      <c r="J531" s="58" t="s">
        <v>3602</v>
      </c>
      <c r="K531" s="59" t="s">
        <v>3603</v>
      </c>
      <c r="L531" s="20">
        <v>20000</v>
      </c>
      <c r="M531" s="11"/>
      <c r="N531" s="11"/>
      <c r="O531" s="11"/>
      <c r="P531" s="11"/>
      <c r="Q531" s="11"/>
      <c r="R531" s="11"/>
      <c r="S531" s="11"/>
      <c r="T531" s="11"/>
      <c r="U531" s="20">
        <v>0</v>
      </c>
      <c r="V531" s="14" t="s">
        <v>3604</v>
      </c>
      <c r="W531" s="20">
        <v>20000</v>
      </c>
      <c r="X531" s="67" t="s">
        <v>3605</v>
      </c>
      <c r="Y531" s="29">
        <v>3</v>
      </c>
      <c r="Z531" s="29">
        <v>12</v>
      </c>
      <c r="AA531" s="14"/>
      <c r="AB531" s="14"/>
      <c r="AC531" s="14"/>
      <c r="AD531" s="14"/>
      <c r="AE531" s="14"/>
      <c r="AF531" s="14"/>
      <c r="AG531" s="22" t="s">
        <v>3606</v>
      </c>
      <c r="AH531" s="23" t="s">
        <v>3607</v>
      </c>
      <c r="AI531" s="14"/>
      <c r="AJ531" s="76" t="s">
        <v>702</v>
      </c>
      <c r="AK531" s="25" t="s">
        <v>710</v>
      </c>
      <c r="AL531" s="24" t="s">
        <v>711</v>
      </c>
      <c r="AM531" s="11" t="s">
        <v>118</v>
      </c>
      <c r="AN531" s="11"/>
      <c r="AO531" s="11"/>
      <c r="AP531" s="12"/>
      <c r="AQ531" s="14"/>
      <c r="AR531" s="14"/>
      <c r="AS531" s="14"/>
      <c r="AT531" s="14" t="str">
        <f ca="1">IFERROR(VLOOKUP(B531,'[2]2017省级重点项目'!$B$3:$O$206,6,0),"")</f>
        <v/>
      </c>
      <c r="AU531" s="14" t="str">
        <f ca="1" t="shared" si="47"/>
        <v/>
      </c>
      <c r="AV531" s="14" t="str">
        <f ca="1">IFERROR(VLOOKUP(B531,'[2]2017省级重点项目'!$B$3:$O$206,7,0),"")</f>
        <v/>
      </c>
      <c r="AW531" s="14" t="str">
        <f ca="1" t="shared" si="48"/>
        <v/>
      </c>
      <c r="AX531" s="14" t="str">
        <f ca="1">IFERROR(VLOOKUP(B531,'[2]2017省级重点项目'!$B$3:$O$206,12,0),"")</f>
        <v/>
      </c>
      <c r="AY531" s="14" t="str">
        <f ca="1">IFERROR(VLOOKUP(B531,'[2]2017省级重点项目'!$B$3:$O$206,9,0),"")</f>
        <v/>
      </c>
      <c r="AZ531" s="14" t="str">
        <f ca="1">IFERROR(VLOOKUP(B531,'[2]2017省级重点项目'!$B$3:$O$206,10,0),"")</f>
        <v/>
      </c>
    </row>
    <row r="532" s="1" customFormat="1" ht="84" customHeight="1" spans="1:52">
      <c r="A532" s="11">
        <f>IF(AJ532="","",COUNTA($AJ$7:AJ532))</f>
        <v>511</v>
      </c>
      <c r="B532" s="12" t="s">
        <v>3608</v>
      </c>
      <c r="C532" s="12" t="s">
        <v>295</v>
      </c>
      <c r="D532" s="12" t="s">
        <v>61</v>
      </c>
      <c r="E532" s="12" t="s">
        <v>61</v>
      </c>
      <c r="F532" s="12" t="s">
        <v>61</v>
      </c>
      <c r="G532" s="13" t="s">
        <v>1140</v>
      </c>
      <c r="H532" s="12" t="s">
        <v>62</v>
      </c>
      <c r="I532" s="12" t="s">
        <v>1161</v>
      </c>
      <c r="J532" s="12" t="s">
        <v>3609</v>
      </c>
      <c r="K532" s="13" t="s">
        <v>825</v>
      </c>
      <c r="L532" s="21">
        <v>23000</v>
      </c>
      <c r="M532" s="13">
        <v>0</v>
      </c>
      <c r="N532" s="13">
        <v>23000</v>
      </c>
      <c r="O532" s="13">
        <v>0</v>
      </c>
      <c r="P532" s="13">
        <v>0</v>
      </c>
      <c r="Q532" s="13">
        <v>0</v>
      </c>
      <c r="R532" s="13">
        <v>0</v>
      </c>
      <c r="S532" s="13" t="s">
        <v>83</v>
      </c>
      <c r="T532" s="13" t="s">
        <v>61</v>
      </c>
      <c r="U532" s="21">
        <v>0</v>
      </c>
      <c r="V532" s="12" t="s">
        <v>3610</v>
      </c>
      <c r="W532" s="21">
        <v>10000</v>
      </c>
      <c r="X532" s="12" t="s">
        <v>1940</v>
      </c>
      <c r="Y532" s="30">
        <v>1</v>
      </c>
      <c r="Z532" s="30"/>
      <c r="AA532" s="12" t="s">
        <v>3611</v>
      </c>
      <c r="AB532" s="12">
        <v>7</v>
      </c>
      <c r="AC532" s="12">
        <v>0</v>
      </c>
      <c r="AD532" s="12">
        <v>0</v>
      </c>
      <c r="AE532" s="12">
        <v>0</v>
      </c>
      <c r="AF532" s="12">
        <v>0</v>
      </c>
      <c r="AG532" s="22" t="s">
        <v>3612</v>
      </c>
      <c r="AH532" s="12" t="s">
        <v>3613</v>
      </c>
      <c r="AI532" s="12" t="s">
        <v>3614</v>
      </c>
      <c r="AJ532" s="46" t="s">
        <v>62</v>
      </c>
      <c r="AK532" s="13" t="s">
        <v>73</v>
      </c>
      <c r="AL532" s="24" t="s">
        <v>755</v>
      </c>
      <c r="AM532" s="13" t="s">
        <v>118</v>
      </c>
      <c r="AN532" s="13"/>
      <c r="AO532" s="12" t="s">
        <v>1159</v>
      </c>
      <c r="AP532" s="12"/>
      <c r="AQ532" s="12"/>
      <c r="AR532" s="12"/>
      <c r="AS532" s="12"/>
      <c r="AT532" s="14" t="str">
        <f ca="1">IFERROR(VLOOKUP(B532,'[2]2017省级重点项目'!$B$3:$O$206,6,0),"")</f>
        <v/>
      </c>
      <c r="AU532" s="14" t="str">
        <f ca="1" t="shared" si="47"/>
        <v/>
      </c>
      <c r="AV532" s="14" t="str">
        <f ca="1">IFERROR(VLOOKUP(B532,'[2]2017省级重点项目'!$B$3:$O$206,7,0),"")</f>
        <v/>
      </c>
      <c r="AW532" s="14" t="str">
        <f ca="1" t="shared" si="48"/>
        <v/>
      </c>
      <c r="AX532" s="14" t="str">
        <f ca="1">IFERROR(VLOOKUP(B532,'[2]2017省级重点项目'!$B$3:$O$206,12,0),"")</f>
        <v/>
      </c>
      <c r="AY532" s="14" t="str">
        <f ca="1">IFERROR(VLOOKUP(B532,'[2]2017省级重点项目'!$B$3:$O$206,9,0),"")</f>
        <v/>
      </c>
      <c r="AZ532" s="14" t="str">
        <f ca="1">IFERROR(VLOOKUP(B532,'[2]2017省级重点项目'!$B$3:$O$206,10,0),"")</f>
        <v/>
      </c>
    </row>
    <row r="533" s="1" customFormat="1" ht="87" customHeight="1" spans="1:52">
      <c r="A533" s="11">
        <f>IF(AJ533="","",COUNTA($AJ$7:AJ533))</f>
        <v>512</v>
      </c>
      <c r="B533" s="12" t="s">
        <v>3615</v>
      </c>
      <c r="C533" s="12" t="s">
        <v>295</v>
      </c>
      <c r="D533" s="12" t="s">
        <v>61</v>
      </c>
      <c r="E533" s="12" t="s">
        <v>61</v>
      </c>
      <c r="F533" s="12" t="s">
        <v>61</v>
      </c>
      <c r="G533" s="13" t="s">
        <v>1140</v>
      </c>
      <c r="H533" s="12" t="s">
        <v>1962</v>
      </c>
      <c r="I533" s="12" t="s">
        <v>739</v>
      </c>
      <c r="J533" s="12" t="s">
        <v>3616</v>
      </c>
      <c r="K533" s="13" t="s">
        <v>825</v>
      </c>
      <c r="L533" s="21">
        <v>20000</v>
      </c>
      <c r="M533" s="13">
        <v>0</v>
      </c>
      <c r="N533" s="13">
        <v>20000</v>
      </c>
      <c r="O533" s="13">
        <v>0</v>
      </c>
      <c r="P533" s="13">
        <v>0</v>
      </c>
      <c r="Q533" s="13">
        <v>0</v>
      </c>
      <c r="R533" s="13">
        <v>0</v>
      </c>
      <c r="S533" s="13" t="s">
        <v>66</v>
      </c>
      <c r="T533" s="13" t="s">
        <v>61</v>
      </c>
      <c r="U533" s="21">
        <v>0</v>
      </c>
      <c r="V533" s="12" t="s">
        <v>3610</v>
      </c>
      <c r="W533" s="21">
        <v>10000</v>
      </c>
      <c r="X533" s="12" t="s">
        <v>3617</v>
      </c>
      <c r="Y533" s="30">
        <v>6</v>
      </c>
      <c r="Z533" s="30"/>
      <c r="AA533" s="12">
        <v>4.2</v>
      </c>
      <c r="AB533" s="12">
        <v>0</v>
      </c>
      <c r="AC533" s="12">
        <v>0</v>
      </c>
      <c r="AD533" s="12">
        <v>0</v>
      </c>
      <c r="AE533" s="12">
        <v>0</v>
      </c>
      <c r="AF533" s="12">
        <v>0</v>
      </c>
      <c r="AG533" s="22" t="s">
        <v>3618</v>
      </c>
      <c r="AH533" s="12" t="s">
        <v>3619</v>
      </c>
      <c r="AI533" s="12" t="s">
        <v>3620</v>
      </c>
      <c r="AJ533" s="46" t="s">
        <v>62</v>
      </c>
      <c r="AK533" s="13" t="s">
        <v>73</v>
      </c>
      <c r="AL533" s="24" t="s">
        <v>755</v>
      </c>
      <c r="AM533" s="13" t="s">
        <v>118</v>
      </c>
      <c r="AN533" s="13"/>
      <c r="AO533" s="12" t="s">
        <v>1150</v>
      </c>
      <c r="AP533" s="12"/>
      <c r="AQ533" s="12"/>
      <c r="AR533" s="12"/>
      <c r="AS533" s="12"/>
      <c r="AT533" s="14" t="str">
        <f ca="1">IFERROR(VLOOKUP(B533,'[2]2017省级重点项目'!$B$3:$O$206,6,0),"")</f>
        <v/>
      </c>
      <c r="AU533" s="14" t="str">
        <f ca="1" t="shared" si="47"/>
        <v/>
      </c>
      <c r="AV533" s="14" t="str">
        <f ca="1">IFERROR(VLOOKUP(B533,'[2]2017省级重点项目'!$B$3:$O$206,7,0),"")</f>
        <v/>
      </c>
      <c r="AW533" s="14" t="str">
        <f ca="1" t="shared" si="48"/>
        <v/>
      </c>
      <c r="AX533" s="14" t="str">
        <f ca="1">IFERROR(VLOOKUP(B533,'[2]2017省级重点项目'!$B$3:$O$206,12,0),"")</f>
        <v/>
      </c>
      <c r="AY533" s="14" t="str">
        <f ca="1">IFERROR(VLOOKUP(B533,'[2]2017省级重点项目'!$B$3:$O$206,9,0),"")</f>
        <v/>
      </c>
      <c r="AZ533" s="14" t="str">
        <f ca="1">IFERROR(VLOOKUP(B533,'[2]2017省级重点项目'!$B$3:$O$206,10,0),"")</f>
        <v/>
      </c>
    </row>
    <row r="534" s="1" customFormat="1" ht="72" spans="1:52">
      <c r="A534" s="11">
        <f>IF(AJ534="","",COUNTA($AJ$7:AJ534))</f>
        <v>513</v>
      </c>
      <c r="B534" s="12" t="s">
        <v>3621</v>
      </c>
      <c r="C534" s="12" t="s">
        <v>295</v>
      </c>
      <c r="D534" s="12" t="s">
        <v>78</v>
      </c>
      <c r="E534" s="12" t="s">
        <v>61</v>
      </c>
      <c r="F534" s="12" t="s">
        <v>61</v>
      </c>
      <c r="G534" s="13" t="s">
        <v>1140</v>
      </c>
      <c r="H534" s="12" t="s">
        <v>333</v>
      </c>
      <c r="I534" s="12" t="s">
        <v>748</v>
      </c>
      <c r="J534" s="12" t="s">
        <v>3622</v>
      </c>
      <c r="K534" s="13" t="s">
        <v>3088</v>
      </c>
      <c r="L534" s="21">
        <v>400000</v>
      </c>
      <c r="M534" s="13">
        <v>400000</v>
      </c>
      <c r="N534" s="13">
        <v>0</v>
      </c>
      <c r="O534" s="13">
        <v>0</v>
      </c>
      <c r="P534" s="13">
        <v>0</v>
      </c>
      <c r="Q534" s="13">
        <v>0</v>
      </c>
      <c r="R534" s="13">
        <v>0</v>
      </c>
      <c r="S534" s="13" t="s">
        <v>83</v>
      </c>
      <c r="T534" s="13" t="s">
        <v>61</v>
      </c>
      <c r="U534" s="21">
        <v>60000</v>
      </c>
      <c r="V534" s="12" t="s">
        <v>3623</v>
      </c>
      <c r="W534" s="21">
        <v>40000</v>
      </c>
      <c r="X534" s="12" t="s">
        <v>3624</v>
      </c>
      <c r="Y534" s="30">
        <v>12</v>
      </c>
      <c r="Z534" s="30"/>
      <c r="AA534" s="12">
        <v>614</v>
      </c>
      <c r="AB534" s="12">
        <v>614</v>
      </c>
      <c r="AC534" s="12">
        <v>0</v>
      </c>
      <c r="AD534" s="12">
        <v>0</v>
      </c>
      <c r="AE534" s="12">
        <v>0</v>
      </c>
      <c r="AF534" s="12">
        <v>0</v>
      </c>
      <c r="AG534" s="22" t="s">
        <v>3625</v>
      </c>
      <c r="AH534" s="12" t="s">
        <v>3626</v>
      </c>
      <c r="AI534" s="12" t="s">
        <v>3626</v>
      </c>
      <c r="AJ534" s="46" t="s">
        <v>62</v>
      </c>
      <c r="AK534" s="13" t="s">
        <v>73</v>
      </c>
      <c r="AL534" s="24" t="s">
        <v>481</v>
      </c>
      <c r="AM534" s="13" t="s">
        <v>118</v>
      </c>
      <c r="AN534" s="13"/>
      <c r="AO534" s="12" t="s">
        <v>1159</v>
      </c>
      <c r="AP534" s="12" t="s">
        <v>78</v>
      </c>
      <c r="AQ534" s="12"/>
      <c r="AR534" s="12"/>
      <c r="AS534" s="12"/>
      <c r="AT534" s="14" t="str">
        <f ca="1">IFERROR(VLOOKUP(B534,'[2]2017省级重点项目'!$B$3:$O$206,6,0),"")</f>
        <v/>
      </c>
      <c r="AU534" s="14" t="str">
        <f ca="1" t="shared" si="47"/>
        <v/>
      </c>
      <c r="AV534" s="14" t="str">
        <f ca="1">IFERROR(VLOOKUP(B534,'[2]2017省级重点项目'!$B$3:$O$206,7,0),"")</f>
        <v/>
      </c>
      <c r="AW534" s="14" t="str">
        <f ca="1" t="shared" si="48"/>
        <v/>
      </c>
      <c r="AX534" s="14" t="str">
        <f ca="1">IFERROR(VLOOKUP(B534,'[2]2017省级重点项目'!$B$3:$O$206,12,0),"")</f>
        <v/>
      </c>
      <c r="AY534" s="14" t="str">
        <f ca="1">IFERROR(VLOOKUP(B534,'[2]2017省级重点项目'!$B$3:$O$206,9,0),"")</f>
        <v/>
      </c>
      <c r="AZ534" s="14" t="str">
        <f ca="1">IFERROR(VLOOKUP(B534,'[2]2017省级重点项目'!$B$3:$O$206,10,0),"")</f>
        <v/>
      </c>
    </row>
    <row r="535" s="1" customFormat="1" ht="72" spans="1:52">
      <c r="A535" s="11">
        <f>IF(AJ535="","",COUNTA($AJ$7:AJ535))</f>
        <v>514</v>
      </c>
      <c r="B535" s="14" t="s">
        <v>3627</v>
      </c>
      <c r="C535" s="14"/>
      <c r="D535" s="14"/>
      <c r="E535" s="14"/>
      <c r="F535" s="14" t="s">
        <v>78</v>
      </c>
      <c r="G535" s="11" t="s">
        <v>1140</v>
      </c>
      <c r="H535" s="14" t="s">
        <v>79</v>
      </c>
      <c r="I535" s="14" t="s">
        <v>764</v>
      </c>
      <c r="J535" s="14" t="s">
        <v>3628</v>
      </c>
      <c r="K535" s="11" t="s">
        <v>3073</v>
      </c>
      <c r="L535" s="20">
        <v>110000</v>
      </c>
      <c r="M535" s="11"/>
      <c r="N535" s="11">
        <v>110000</v>
      </c>
      <c r="O535" s="11"/>
      <c r="P535" s="11"/>
      <c r="Q535" s="11"/>
      <c r="R535" s="11"/>
      <c r="S535" s="11" t="s">
        <v>66</v>
      </c>
      <c r="T535" s="11" t="s">
        <v>35</v>
      </c>
      <c r="U535" s="20">
        <v>0</v>
      </c>
      <c r="V535" s="14" t="s">
        <v>3629</v>
      </c>
      <c r="W535" s="20">
        <v>25000</v>
      </c>
      <c r="X535" s="14" t="s">
        <v>3630</v>
      </c>
      <c r="Y535" s="29">
        <v>10</v>
      </c>
      <c r="Z535" s="29"/>
      <c r="AA535" s="14">
        <v>40</v>
      </c>
      <c r="AB535" s="14">
        <v>40</v>
      </c>
      <c r="AC535" s="14"/>
      <c r="AD535" s="14"/>
      <c r="AE535" s="14"/>
      <c r="AF535" s="14"/>
      <c r="AG535" s="47" t="s">
        <v>1172</v>
      </c>
      <c r="AH535" s="14" t="s">
        <v>1173</v>
      </c>
      <c r="AI535" s="14" t="s">
        <v>1174</v>
      </c>
      <c r="AJ535" s="45" t="s">
        <v>79</v>
      </c>
      <c r="AK535" s="11" t="s">
        <v>89</v>
      </c>
      <c r="AL535" s="24" t="s">
        <v>609</v>
      </c>
      <c r="AM535" s="11" t="s">
        <v>118</v>
      </c>
      <c r="AN535" s="11"/>
      <c r="AO535" s="12" t="s">
        <v>1159</v>
      </c>
      <c r="AP535" s="14" t="s">
        <v>78</v>
      </c>
      <c r="AQ535" s="14"/>
      <c r="AR535" s="14"/>
      <c r="AS535" s="14"/>
      <c r="AT535" s="14" t="str">
        <f ca="1">IFERROR(VLOOKUP(B535,'[2]2017省级重点项目'!$B$3:$O$206,6,0),"")</f>
        <v/>
      </c>
      <c r="AU535" s="14" t="str">
        <f ca="1" t="shared" si="47"/>
        <v/>
      </c>
      <c r="AV535" s="14" t="str">
        <f ca="1">IFERROR(VLOOKUP(B535,'[2]2017省级重点项目'!$B$3:$O$206,7,0),"")</f>
        <v/>
      </c>
      <c r="AW535" s="14" t="str">
        <f ca="1" t="shared" si="48"/>
        <v/>
      </c>
      <c r="AX535" s="14" t="str">
        <f ca="1">IFERROR(VLOOKUP(B535,'[2]2017省级重点项目'!$B$3:$O$206,12,0),"")</f>
        <v/>
      </c>
      <c r="AY535" s="14" t="str">
        <f ca="1">IFERROR(VLOOKUP(B535,'[2]2017省级重点项目'!$B$3:$O$206,9,0),"")</f>
        <v/>
      </c>
      <c r="AZ535" s="14" t="str">
        <f ca="1">IFERROR(VLOOKUP(B535,'[2]2017省级重点项目'!$B$3:$O$206,10,0),"")</f>
        <v/>
      </c>
    </row>
    <row r="536" s="1" customFormat="1" ht="78.75" spans="1:52">
      <c r="A536" s="11">
        <f>IF(AJ536="","",COUNTA($AJ$7:AJ536))</f>
        <v>515</v>
      </c>
      <c r="B536" s="14" t="s">
        <v>3631</v>
      </c>
      <c r="C536" s="14"/>
      <c r="D536" s="14"/>
      <c r="E536" s="14"/>
      <c r="F536" s="14" t="s">
        <v>78</v>
      </c>
      <c r="G536" s="11" t="s">
        <v>1140</v>
      </c>
      <c r="H536" s="14" t="s">
        <v>79</v>
      </c>
      <c r="I536" s="14" t="s">
        <v>764</v>
      </c>
      <c r="J536" s="14" t="s">
        <v>3632</v>
      </c>
      <c r="K536" s="11" t="s">
        <v>3073</v>
      </c>
      <c r="L536" s="20">
        <v>70000</v>
      </c>
      <c r="M536" s="11"/>
      <c r="N536" s="11">
        <v>70000</v>
      </c>
      <c r="O536" s="11"/>
      <c r="P536" s="11"/>
      <c r="Q536" s="11"/>
      <c r="R536" s="11"/>
      <c r="S536" s="13" t="s">
        <v>66</v>
      </c>
      <c r="T536" s="13" t="s">
        <v>35</v>
      </c>
      <c r="U536" s="21">
        <v>0</v>
      </c>
      <c r="V536" s="12" t="s">
        <v>3633</v>
      </c>
      <c r="W536" s="21">
        <v>10000</v>
      </c>
      <c r="X536" s="12" t="s">
        <v>3634</v>
      </c>
      <c r="Y536" s="29">
        <v>12</v>
      </c>
      <c r="Z536" s="29"/>
      <c r="AA536" s="14"/>
      <c r="AB536" s="14"/>
      <c r="AC536" s="14"/>
      <c r="AD536" s="14"/>
      <c r="AE536" s="14"/>
      <c r="AF536" s="14"/>
      <c r="AG536" s="47" t="s">
        <v>3635</v>
      </c>
      <c r="AH536" s="14"/>
      <c r="AI536" s="14" t="s">
        <v>3636</v>
      </c>
      <c r="AJ536" s="45" t="s">
        <v>79</v>
      </c>
      <c r="AK536" s="11" t="s">
        <v>89</v>
      </c>
      <c r="AL536" s="24" t="s">
        <v>609</v>
      </c>
      <c r="AM536" s="11" t="s">
        <v>118</v>
      </c>
      <c r="AN536" s="11"/>
      <c r="AO536" s="12" t="s">
        <v>1150</v>
      </c>
      <c r="AP536" s="14" t="s">
        <v>78</v>
      </c>
      <c r="AQ536" s="14" t="s">
        <v>78</v>
      </c>
      <c r="AR536" s="14"/>
      <c r="AS536" s="14"/>
      <c r="AT536" s="14">
        <f ca="1">IFERROR(VLOOKUP(B536,'[2]2017省级重点项目'!$B$3:$O$206,6,0),"")</f>
        <v>70000</v>
      </c>
      <c r="AU536" s="14">
        <f ca="1" t="shared" si="47"/>
        <v>0</v>
      </c>
      <c r="AV536" s="14">
        <f ca="1">IFERROR(VLOOKUP(B536,'[2]2017省级重点项目'!$B$3:$O$206,7,0),"")</f>
        <v>0</v>
      </c>
      <c r="AW536" s="14">
        <f ca="1" t="shared" si="48"/>
        <v>10000</v>
      </c>
      <c r="AX536" s="14" t="str">
        <f ca="1">IFERROR(VLOOKUP(B536,'[2]2017省级重点项目'!$B$3:$O$206,12,0),"")</f>
        <v>马尾区</v>
      </c>
      <c r="AY536" s="14" t="str">
        <f ca="1">IFERROR(VLOOKUP(B536,'[2]2017省级重点项目'!$B$3:$O$206,9,0),"")</f>
        <v>无</v>
      </c>
      <c r="AZ536" s="14" t="str">
        <f ca="1">IFERROR(VLOOKUP(B536,'[2]2017省级重点项目'!$B$3:$O$206,10,0),"")</f>
        <v>无</v>
      </c>
    </row>
    <row r="537" s="1" customFormat="1" ht="75" customHeight="1" spans="1:52">
      <c r="A537" s="11">
        <f>IF(AJ537="","",COUNTA($AJ$7:AJ537))</f>
        <v>516</v>
      </c>
      <c r="B537" s="14" t="s">
        <v>3637</v>
      </c>
      <c r="C537" s="14"/>
      <c r="D537" s="14"/>
      <c r="E537" s="14"/>
      <c r="F537" s="14" t="s">
        <v>78</v>
      </c>
      <c r="G537" s="11" t="s">
        <v>1140</v>
      </c>
      <c r="H537" s="14" t="s">
        <v>79</v>
      </c>
      <c r="I537" s="14" t="s">
        <v>764</v>
      </c>
      <c r="J537" s="14" t="s">
        <v>3638</v>
      </c>
      <c r="K537" s="11" t="s">
        <v>825</v>
      </c>
      <c r="L537" s="20">
        <v>15300</v>
      </c>
      <c r="M537" s="11"/>
      <c r="N537" s="11">
        <v>15300</v>
      </c>
      <c r="O537" s="11"/>
      <c r="P537" s="11"/>
      <c r="Q537" s="11"/>
      <c r="R537" s="11"/>
      <c r="S537" s="13" t="s">
        <v>66</v>
      </c>
      <c r="T537" s="13" t="s">
        <v>35</v>
      </c>
      <c r="U537" s="21">
        <v>0</v>
      </c>
      <c r="V537" s="12" t="s">
        <v>3639</v>
      </c>
      <c r="W537" s="21">
        <v>7000</v>
      </c>
      <c r="X537" s="12" t="s">
        <v>3640</v>
      </c>
      <c r="Y537" s="29">
        <v>6</v>
      </c>
      <c r="Z537" s="29"/>
      <c r="AA537" s="14"/>
      <c r="AB537" s="14"/>
      <c r="AC537" s="14"/>
      <c r="AD537" s="14"/>
      <c r="AE537" s="14"/>
      <c r="AF537" s="14"/>
      <c r="AG537" s="47" t="s">
        <v>3641</v>
      </c>
      <c r="AH537" s="14" t="s">
        <v>3642</v>
      </c>
      <c r="AI537" s="14" t="s">
        <v>3642</v>
      </c>
      <c r="AJ537" s="45" t="s">
        <v>79</v>
      </c>
      <c r="AK537" s="11" t="s">
        <v>89</v>
      </c>
      <c r="AL537" s="24" t="s">
        <v>609</v>
      </c>
      <c r="AM537" s="11" t="s">
        <v>118</v>
      </c>
      <c r="AN537" s="11"/>
      <c r="AO537" s="12" t="s">
        <v>1150</v>
      </c>
      <c r="AP537" s="14" t="s">
        <v>78</v>
      </c>
      <c r="AQ537" s="14"/>
      <c r="AR537" s="14"/>
      <c r="AS537" s="14"/>
      <c r="AT537" s="14" t="str">
        <f ca="1">IFERROR(VLOOKUP(B537,'[2]2017省级重点项目'!$B$3:$O$206,6,0),"")</f>
        <v/>
      </c>
      <c r="AU537" s="14" t="str">
        <f ca="1" t="shared" si="47"/>
        <v/>
      </c>
      <c r="AV537" s="14" t="str">
        <f ca="1">IFERROR(VLOOKUP(B537,'[2]2017省级重点项目'!$B$3:$O$206,7,0),"")</f>
        <v/>
      </c>
      <c r="AW537" s="14" t="str">
        <f ca="1" t="shared" si="48"/>
        <v/>
      </c>
      <c r="AX537" s="14" t="str">
        <f ca="1">IFERROR(VLOOKUP(B537,'[2]2017省级重点项目'!$B$3:$O$206,12,0),"")</f>
        <v/>
      </c>
      <c r="AY537" s="14" t="str">
        <f ca="1">IFERROR(VLOOKUP(B537,'[2]2017省级重点项目'!$B$3:$O$206,9,0),"")</f>
        <v/>
      </c>
      <c r="AZ537" s="14" t="str">
        <f ca="1">IFERROR(VLOOKUP(B537,'[2]2017省级重点项目'!$B$3:$O$206,10,0),"")</f>
        <v/>
      </c>
    </row>
    <row r="538" s="1" customFormat="1" ht="120" spans="1:52">
      <c r="A538" s="11">
        <f>IF(AJ538="","",COUNTA($AJ$7:AJ538))</f>
        <v>517</v>
      </c>
      <c r="B538" s="12" t="s">
        <v>3643</v>
      </c>
      <c r="C538" s="13"/>
      <c r="D538" s="13"/>
      <c r="E538" s="13" t="s">
        <v>61</v>
      </c>
      <c r="F538" s="13" t="s">
        <v>61</v>
      </c>
      <c r="G538" s="13" t="s">
        <v>1140</v>
      </c>
      <c r="H538" s="13" t="s">
        <v>97</v>
      </c>
      <c r="I538" s="13" t="s">
        <v>1201</v>
      </c>
      <c r="J538" s="12" t="s">
        <v>3644</v>
      </c>
      <c r="K538" s="13" t="s">
        <v>3088</v>
      </c>
      <c r="L538" s="21">
        <v>1246758</v>
      </c>
      <c r="M538" s="13">
        <v>0</v>
      </c>
      <c r="N538" s="13">
        <v>0</v>
      </c>
      <c r="O538" s="13">
        <v>0</v>
      </c>
      <c r="P538" s="13">
        <v>0</v>
      </c>
      <c r="Q538" s="13">
        <v>0</v>
      </c>
      <c r="R538" s="13">
        <v>0</v>
      </c>
      <c r="S538" s="13">
        <v>0</v>
      </c>
      <c r="T538" s="13">
        <v>0</v>
      </c>
      <c r="U538" s="21">
        <v>0</v>
      </c>
      <c r="V538" s="12" t="s">
        <v>3497</v>
      </c>
      <c r="W538" s="21">
        <v>131000</v>
      </c>
      <c r="X538" s="12" t="s">
        <v>3645</v>
      </c>
      <c r="Y538" s="30">
        <v>12</v>
      </c>
      <c r="Z538" s="30"/>
      <c r="AA538" s="13"/>
      <c r="AB538" s="13"/>
      <c r="AC538" s="13"/>
      <c r="AD538" s="13"/>
      <c r="AE538" s="13"/>
      <c r="AF538" s="13"/>
      <c r="AG538" s="22" t="s">
        <v>3646</v>
      </c>
      <c r="AH538" s="13" t="s">
        <v>3647</v>
      </c>
      <c r="AI538" s="13" t="s">
        <v>3647</v>
      </c>
      <c r="AJ538" s="46" t="s">
        <v>97</v>
      </c>
      <c r="AK538" s="13" t="s">
        <v>108</v>
      </c>
      <c r="AL538" s="13" t="s">
        <v>857</v>
      </c>
      <c r="AM538" s="13" t="s">
        <v>118</v>
      </c>
      <c r="AN538" s="13"/>
      <c r="AO538" s="13" t="s">
        <v>333</v>
      </c>
      <c r="AP538" s="13" t="s">
        <v>78</v>
      </c>
      <c r="AQ538" s="13" t="s">
        <v>78</v>
      </c>
      <c r="AR538" s="13" t="s">
        <v>78</v>
      </c>
      <c r="AS538" s="13"/>
      <c r="AT538" s="14">
        <f ca="1">IFERROR(VLOOKUP(B538,'[2]2017省级重点项目'!$B$3:$O$206,6,0),"")</f>
        <v>1246758</v>
      </c>
      <c r="AU538" s="14">
        <f ca="1" t="shared" si="47"/>
        <v>0</v>
      </c>
      <c r="AV538" s="14">
        <f ca="1">IFERROR(VLOOKUP(B538,'[2]2017省级重点项目'!$B$3:$O$206,7,0),"")</f>
        <v>22000</v>
      </c>
      <c r="AW538" s="14">
        <f ca="1" t="shared" si="48"/>
        <v>109000</v>
      </c>
      <c r="AX538" s="14" t="str">
        <f ca="1">IFERROR(VLOOKUP(B538,'[2]2017省级重点项目'!$B$3:$O$206,12,0),"")</f>
        <v>福清市</v>
      </c>
      <c r="AY538" s="14" t="str">
        <f ca="1">IFERROR(VLOOKUP(B538,'[2]2017省级重点项目'!$B$3:$O$206,9,0),"")</f>
        <v>无</v>
      </c>
      <c r="AZ538" s="14" t="str">
        <f ca="1">IFERROR(VLOOKUP(B538,'[2]2017省级重点项目'!$B$3:$O$206,10,0),"")</f>
        <v>无</v>
      </c>
    </row>
    <row r="539" s="1" customFormat="1" ht="81" customHeight="1" spans="1:52">
      <c r="A539" s="11">
        <f>IF(AJ539="","",COUNTA($AJ$7:AJ539))</f>
        <v>518</v>
      </c>
      <c r="B539" s="12" t="s">
        <v>3648</v>
      </c>
      <c r="C539" s="13" t="s">
        <v>78</v>
      </c>
      <c r="D539" s="13" t="s">
        <v>118</v>
      </c>
      <c r="E539" s="13" t="s">
        <v>78</v>
      </c>
      <c r="F539" s="13" t="s">
        <v>78</v>
      </c>
      <c r="G539" s="13" t="s">
        <v>1140</v>
      </c>
      <c r="H539" s="13" t="s">
        <v>97</v>
      </c>
      <c r="I539" s="13" t="s">
        <v>1224</v>
      </c>
      <c r="J539" s="12" t="s">
        <v>3649</v>
      </c>
      <c r="K539" s="13" t="s">
        <v>3650</v>
      </c>
      <c r="L539" s="21">
        <v>40000</v>
      </c>
      <c r="M539" s="13">
        <v>0</v>
      </c>
      <c r="N539" s="13">
        <v>40000</v>
      </c>
      <c r="O539" s="13">
        <v>0</v>
      </c>
      <c r="P539" s="13">
        <v>0</v>
      </c>
      <c r="Q539" s="13">
        <v>0</v>
      </c>
      <c r="R539" s="13">
        <v>0</v>
      </c>
      <c r="S539" s="13" t="s">
        <v>66</v>
      </c>
      <c r="T539" s="13" t="s">
        <v>123</v>
      </c>
      <c r="U539" s="21">
        <v>0</v>
      </c>
      <c r="V539" s="12" t="s">
        <v>3651</v>
      </c>
      <c r="W539" s="21">
        <v>21600</v>
      </c>
      <c r="X539" s="12" t="s">
        <v>3652</v>
      </c>
      <c r="Y539" s="30">
        <v>9</v>
      </c>
      <c r="Z539" s="30"/>
      <c r="AA539" s="13">
        <v>125</v>
      </c>
      <c r="AB539" s="13">
        <v>88</v>
      </c>
      <c r="AC539" s="13">
        <v>0</v>
      </c>
      <c r="AD539" s="13">
        <v>0</v>
      </c>
      <c r="AE539" s="13">
        <v>0</v>
      </c>
      <c r="AF539" s="13">
        <v>0</v>
      </c>
      <c r="AG539" s="22" t="s">
        <v>3653</v>
      </c>
      <c r="AH539" s="13" t="s">
        <v>3654</v>
      </c>
      <c r="AI539" s="13" t="s">
        <v>3655</v>
      </c>
      <c r="AJ539" s="46" t="s">
        <v>97</v>
      </c>
      <c r="AK539" s="13" t="s">
        <v>108</v>
      </c>
      <c r="AL539" s="13" t="s">
        <v>857</v>
      </c>
      <c r="AM539" s="13" t="s">
        <v>118</v>
      </c>
      <c r="AN539" s="13"/>
      <c r="AO539" s="13"/>
      <c r="AP539" s="13"/>
      <c r="AQ539" s="13"/>
      <c r="AR539" s="13"/>
      <c r="AS539" s="13"/>
      <c r="AT539" s="14" t="str">
        <f ca="1">IFERROR(VLOOKUP(B539,'[2]2017省级重点项目'!$B$3:$O$206,6,0),"")</f>
        <v/>
      </c>
      <c r="AU539" s="14" t="str">
        <f ca="1" t="shared" si="47"/>
        <v/>
      </c>
      <c r="AV539" s="14" t="str">
        <f ca="1">IFERROR(VLOOKUP(B539,'[2]2017省级重点项目'!$B$3:$O$206,7,0),"")</f>
        <v/>
      </c>
      <c r="AW539" s="14" t="str">
        <f ca="1" t="shared" si="48"/>
        <v/>
      </c>
      <c r="AX539" s="14" t="str">
        <f ca="1">IFERROR(VLOOKUP(B539,'[2]2017省级重点项目'!$B$3:$O$206,12,0),"")</f>
        <v/>
      </c>
      <c r="AY539" s="14" t="str">
        <f ca="1">IFERROR(VLOOKUP(B539,'[2]2017省级重点项目'!$B$3:$O$206,9,0),"")</f>
        <v/>
      </c>
      <c r="AZ539" s="14" t="str">
        <f ca="1">IFERROR(VLOOKUP(B539,'[2]2017省级重点项目'!$B$3:$O$206,10,0),"")</f>
        <v/>
      </c>
    </row>
    <row r="540" s="1" customFormat="1" ht="152" customHeight="1" spans="1:52">
      <c r="A540" s="11">
        <f>IF(AJ540="","",COUNTA($AJ$7:AJ540))</f>
        <v>519</v>
      </c>
      <c r="B540" s="12" t="s">
        <v>3656</v>
      </c>
      <c r="C540" s="13" t="s">
        <v>61</v>
      </c>
      <c r="D540" s="13" t="s">
        <v>61</v>
      </c>
      <c r="E540" s="13" t="s">
        <v>61</v>
      </c>
      <c r="F540" s="13" t="s">
        <v>61</v>
      </c>
      <c r="G540" s="13" t="s">
        <v>1140</v>
      </c>
      <c r="H540" s="13" t="s">
        <v>97</v>
      </c>
      <c r="I540" s="13" t="s">
        <v>110</v>
      </c>
      <c r="J540" s="12" t="s">
        <v>3657</v>
      </c>
      <c r="K540" s="13" t="s">
        <v>3073</v>
      </c>
      <c r="L540" s="21">
        <v>350000</v>
      </c>
      <c r="M540" s="13" t="s">
        <v>3177</v>
      </c>
      <c r="N540" s="13">
        <v>350000</v>
      </c>
      <c r="O540" s="13" t="s">
        <v>1681</v>
      </c>
      <c r="P540" s="13" t="s">
        <v>3177</v>
      </c>
      <c r="Q540" s="13" t="s">
        <v>3177</v>
      </c>
      <c r="R540" s="13" t="s">
        <v>1681</v>
      </c>
      <c r="S540" s="13" t="s">
        <v>3658</v>
      </c>
      <c r="T540" s="13" t="s">
        <v>835</v>
      </c>
      <c r="U540" s="21">
        <v>0</v>
      </c>
      <c r="V540" s="15" t="s">
        <v>3659</v>
      </c>
      <c r="W540" s="21">
        <v>20000</v>
      </c>
      <c r="X540" s="135" t="s">
        <v>3660</v>
      </c>
      <c r="Y540" s="30">
        <v>12</v>
      </c>
      <c r="Z540" s="30"/>
      <c r="AA540" s="13"/>
      <c r="AB540" s="13"/>
      <c r="AC540" s="13"/>
      <c r="AD540" s="13"/>
      <c r="AE540" s="13"/>
      <c r="AF540" s="13"/>
      <c r="AG540" s="22" t="s">
        <v>3661</v>
      </c>
      <c r="AH540" s="13"/>
      <c r="AI540" s="13" t="s">
        <v>3662</v>
      </c>
      <c r="AJ540" s="46" t="s">
        <v>97</v>
      </c>
      <c r="AK540" s="13" t="s">
        <v>108</v>
      </c>
      <c r="AL540" s="13" t="s">
        <v>857</v>
      </c>
      <c r="AM540" s="13" t="s">
        <v>118</v>
      </c>
      <c r="AN540" s="13"/>
      <c r="AO540" s="13"/>
      <c r="AP540" s="13"/>
      <c r="AQ540" s="13"/>
      <c r="AR540" s="13"/>
      <c r="AS540" s="13"/>
      <c r="AT540" s="14" t="str">
        <f ca="1">IFERROR(VLOOKUP(B540,'[2]2017省级重点项目'!$B$3:$O$206,6,0),"")</f>
        <v/>
      </c>
      <c r="AU540" s="14" t="str">
        <f ca="1" t="shared" si="47"/>
        <v/>
      </c>
      <c r="AV540" s="14" t="str">
        <f ca="1">IFERROR(VLOOKUP(B540,'[2]2017省级重点项目'!$B$3:$O$206,7,0),"")</f>
        <v/>
      </c>
      <c r="AW540" s="14" t="str">
        <f ca="1" t="shared" si="48"/>
        <v/>
      </c>
      <c r="AX540" s="14" t="str">
        <f ca="1">IFERROR(VLOOKUP(B540,'[2]2017省级重点项目'!$B$3:$O$206,12,0),"")</f>
        <v/>
      </c>
      <c r="AY540" s="14" t="str">
        <f ca="1">IFERROR(VLOOKUP(B540,'[2]2017省级重点项目'!$B$3:$O$206,9,0),"")</f>
        <v/>
      </c>
      <c r="AZ540" s="14" t="str">
        <f ca="1">IFERROR(VLOOKUP(B540,'[2]2017省级重点项目'!$B$3:$O$206,10,0),"")</f>
        <v/>
      </c>
    </row>
    <row r="541" s="1" customFormat="1" ht="72" spans="1:52">
      <c r="A541" s="11">
        <f>IF(AJ541="","",COUNTA($AJ$7:AJ541))</f>
        <v>520</v>
      </c>
      <c r="B541" s="12" t="s">
        <v>3663</v>
      </c>
      <c r="C541" s="13"/>
      <c r="D541" s="13"/>
      <c r="E541" s="13" t="s">
        <v>61</v>
      </c>
      <c r="F541" s="13" t="s">
        <v>61</v>
      </c>
      <c r="G541" s="13" t="s">
        <v>1140</v>
      </c>
      <c r="H541" s="13" t="s">
        <v>97</v>
      </c>
      <c r="I541" s="13" t="s">
        <v>3664</v>
      </c>
      <c r="J541" s="12" t="s">
        <v>3665</v>
      </c>
      <c r="K541" s="13" t="s">
        <v>825</v>
      </c>
      <c r="L541" s="21">
        <v>38000</v>
      </c>
      <c r="M541" s="13"/>
      <c r="N541" s="13"/>
      <c r="O541" s="13"/>
      <c r="P541" s="13"/>
      <c r="Q541" s="13"/>
      <c r="R541" s="13"/>
      <c r="S541" s="13" t="s">
        <v>66</v>
      </c>
      <c r="T541" s="13" t="s">
        <v>35</v>
      </c>
      <c r="U541" s="21">
        <v>5000</v>
      </c>
      <c r="V541" s="12" t="s">
        <v>3666</v>
      </c>
      <c r="W541" s="21">
        <v>16000</v>
      </c>
      <c r="X541" s="12" t="s">
        <v>3667</v>
      </c>
      <c r="Y541" s="30">
        <v>1</v>
      </c>
      <c r="Z541" s="30"/>
      <c r="AA541" s="13"/>
      <c r="AB541" s="13"/>
      <c r="AC541" s="13"/>
      <c r="AD541" s="13"/>
      <c r="AE541" s="13"/>
      <c r="AF541" s="13"/>
      <c r="AG541" s="22" t="s">
        <v>3668</v>
      </c>
      <c r="AH541" s="13" t="s">
        <v>3669</v>
      </c>
      <c r="AI541" s="13" t="s">
        <v>3670</v>
      </c>
      <c r="AJ541" s="46" t="s">
        <v>97</v>
      </c>
      <c r="AK541" s="13" t="s">
        <v>108</v>
      </c>
      <c r="AL541" s="13" t="s">
        <v>857</v>
      </c>
      <c r="AM541" s="13" t="s">
        <v>118</v>
      </c>
      <c r="AN541" s="13"/>
      <c r="AO541" s="13" t="s">
        <v>333</v>
      </c>
      <c r="AP541" s="13" t="s">
        <v>78</v>
      </c>
      <c r="AQ541" s="13" t="s">
        <v>78</v>
      </c>
      <c r="AR541" s="13"/>
      <c r="AS541" s="13"/>
      <c r="AT541" s="14">
        <f ca="1">IFERROR(VLOOKUP(B541,'[2]2017省级重点项目'!$B$3:$O$206,6,0),"")</f>
        <v>38000</v>
      </c>
      <c r="AU541" s="14">
        <f ca="1" t="shared" si="47"/>
        <v>0</v>
      </c>
      <c r="AV541" s="14">
        <f ca="1">IFERROR(VLOOKUP(B541,'[2]2017省级重点项目'!$B$3:$O$206,7,0),"")</f>
        <v>10000</v>
      </c>
      <c r="AW541" s="14">
        <f ca="1" t="shared" si="48"/>
        <v>6000</v>
      </c>
      <c r="AX541" s="14" t="str">
        <f ca="1">IFERROR(VLOOKUP(B541,'[2]2017省级重点项目'!$B$3:$O$206,12,0),"")</f>
        <v>福清市</v>
      </c>
      <c r="AY541" s="14">
        <f ca="1">IFERROR(VLOOKUP(B541,'[2]2017省级重点项目'!$B$3:$O$206,9,0),"")</f>
        <v>1</v>
      </c>
      <c r="AZ541" s="14" t="str">
        <f ca="1">IFERROR(VLOOKUP(B541,'[2]2017省级重点项目'!$B$3:$O$206,10,0),"")</f>
        <v>无</v>
      </c>
    </row>
    <row r="542" s="1" customFormat="1" ht="96" spans="1:52">
      <c r="A542" s="11">
        <f>IF(AJ542="","",COUNTA($AJ$7:AJ542))</f>
        <v>521</v>
      </c>
      <c r="B542" s="12" t="s">
        <v>3671</v>
      </c>
      <c r="C542" s="13" t="s">
        <v>117</v>
      </c>
      <c r="D542" s="13" t="s">
        <v>117</v>
      </c>
      <c r="E542" s="13" t="s">
        <v>78</v>
      </c>
      <c r="F542" s="13" t="s">
        <v>78</v>
      </c>
      <c r="G542" s="13" t="s">
        <v>1140</v>
      </c>
      <c r="H542" s="13" t="s">
        <v>97</v>
      </c>
      <c r="I542" s="13" t="s">
        <v>1231</v>
      </c>
      <c r="J542" s="12" t="s">
        <v>3672</v>
      </c>
      <c r="K542" s="13" t="s">
        <v>65</v>
      </c>
      <c r="L542" s="21">
        <v>200000</v>
      </c>
      <c r="M542" s="13"/>
      <c r="N542" s="13"/>
      <c r="O542" s="13"/>
      <c r="P542" s="13"/>
      <c r="Q542" s="13"/>
      <c r="R542" s="13"/>
      <c r="S542" s="13"/>
      <c r="T542" s="13" t="s">
        <v>61</v>
      </c>
      <c r="U542" s="21">
        <v>50000</v>
      </c>
      <c r="V542" s="12" t="s">
        <v>3673</v>
      </c>
      <c r="W542" s="21">
        <v>50000</v>
      </c>
      <c r="X542" s="22" t="s">
        <v>3674</v>
      </c>
      <c r="Y542" s="30">
        <v>6</v>
      </c>
      <c r="Z542" s="32"/>
      <c r="AA542" s="13">
        <v>118.5</v>
      </c>
      <c r="AB542" s="13"/>
      <c r="AC542" s="13"/>
      <c r="AD542" s="13"/>
      <c r="AE542" s="13"/>
      <c r="AF542" s="13"/>
      <c r="AG542" s="22" t="s">
        <v>3675</v>
      </c>
      <c r="AH542" s="13" t="s">
        <v>3676</v>
      </c>
      <c r="AI542" s="13" t="s">
        <v>3676</v>
      </c>
      <c r="AJ542" s="46" t="s">
        <v>97</v>
      </c>
      <c r="AK542" s="13" t="s">
        <v>108</v>
      </c>
      <c r="AL542" s="13" t="s">
        <v>309</v>
      </c>
      <c r="AM542" s="13" t="s">
        <v>118</v>
      </c>
      <c r="AN542" s="13"/>
      <c r="AO542" s="13" t="s">
        <v>333</v>
      </c>
      <c r="AP542" s="13" t="s">
        <v>78</v>
      </c>
      <c r="AQ542" s="13" t="s">
        <v>78</v>
      </c>
      <c r="AR542" s="13"/>
      <c r="AS542" s="13"/>
      <c r="AT542" s="14">
        <f ca="1">IFERROR(VLOOKUP(B542,'[2]2017省级重点项目'!$B$3:$O$206,6,0),"")</f>
        <v>341495</v>
      </c>
      <c r="AU542" s="14">
        <f ca="1" t="shared" si="47"/>
        <v>-141495</v>
      </c>
      <c r="AV542" s="14">
        <f ca="1">IFERROR(VLOOKUP(B542,'[2]2017省级重点项目'!$B$3:$O$206,7,0),"")</f>
        <v>20000</v>
      </c>
      <c r="AW542" s="14">
        <f ca="1" t="shared" si="48"/>
        <v>30000</v>
      </c>
      <c r="AX542" s="14" t="str">
        <f ca="1">IFERROR(VLOOKUP(B542,'[2]2017省级重点项目'!$B$3:$O$206,12,0),"")</f>
        <v>福清市</v>
      </c>
      <c r="AY542" s="14" t="str">
        <f ca="1">IFERROR(VLOOKUP(B542,'[2]2017省级重点项目'!$B$3:$O$206,9,0),"")</f>
        <v>无</v>
      </c>
      <c r="AZ542" s="14">
        <f ca="1">IFERROR(VLOOKUP(B542,'[2]2017省级重点项目'!$B$3:$O$206,10,0),"")</f>
        <v>7</v>
      </c>
    </row>
    <row r="543" s="1" customFormat="1" ht="72" spans="1:52">
      <c r="A543" s="11">
        <f>IF(AJ543="","",COUNTA($AJ$7:AJ543))</f>
        <v>522</v>
      </c>
      <c r="B543" s="12" t="s">
        <v>3677</v>
      </c>
      <c r="C543" s="13" t="s">
        <v>117</v>
      </c>
      <c r="D543" s="13" t="s">
        <v>117</v>
      </c>
      <c r="E543" s="13" t="s">
        <v>78</v>
      </c>
      <c r="F543" s="13" t="s">
        <v>78</v>
      </c>
      <c r="G543" s="13" t="s">
        <v>1140</v>
      </c>
      <c r="H543" s="13" t="s">
        <v>97</v>
      </c>
      <c r="I543" s="13" t="s">
        <v>1210</v>
      </c>
      <c r="J543" s="12" t="s">
        <v>3678</v>
      </c>
      <c r="K543" s="13" t="s">
        <v>122</v>
      </c>
      <c r="L543" s="21">
        <v>15000</v>
      </c>
      <c r="M543" s="13"/>
      <c r="N543" s="13"/>
      <c r="O543" s="13"/>
      <c r="P543" s="13"/>
      <c r="Q543" s="13"/>
      <c r="R543" s="13"/>
      <c r="S543" s="13"/>
      <c r="T543" s="13" t="s">
        <v>61</v>
      </c>
      <c r="U543" s="21">
        <v>9000</v>
      </c>
      <c r="V543" s="12" t="s">
        <v>3679</v>
      </c>
      <c r="W543" s="21">
        <v>5000</v>
      </c>
      <c r="X543" s="12" t="s">
        <v>3680</v>
      </c>
      <c r="Y543" s="32">
        <v>12</v>
      </c>
      <c r="Z543" s="30"/>
      <c r="AA543" s="13">
        <v>49.7</v>
      </c>
      <c r="AB543" s="13"/>
      <c r="AC543" s="13"/>
      <c r="AD543" s="13"/>
      <c r="AE543" s="13"/>
      <c r="AF543" s="13"/>
      <c r="AG543" s="22" t="s">
        <v>3681</v>
      </c>
      <c r="AH543" s="13"/>
      <c r="AI543" s="13" t="s">
        <v>3682</v>
      </c>
      <c r="AJ543" s="46" t="s">
        <v>97</v>
      </c>
      <c r="AK543" s="13" t="s">
        <v>108</v>
      </c>
      <c r="AL543" s="13" t="s">
        <v>309</v>
      </c>
      <c r="AM543" s="13" t="s">
        <v>118</v>
      </c>
      <c r="AN543" s="13"/>
      <c r="AO543" s="13" t="s">
        <v>1150</v>
      </c>
      <c r="AP543" s="13"/>
      <c r="AQ543" s="13"/>
      <c r="AR543" s="13"/>
      <c r="AS543" s="13"/>
      <c r="AT543" s="14" t="str">
        <f ca="1">IFERROR(VLOOKUP(B543,'[2]2017省级重点项目'!$B$3:$O$206,6,0),"")</f>
        <v/>
      </c>
      <c r="AU543" s="14" t="str">
        <f ca="1" t="shared" si="47"/>
        <v/>
      </c>
      <c r="AV543" s="14" t="str">
        <f ca="1">IFERROR(VLOOKUP(B543,'[2]2017省级重点项目'!$B$3:$O$206,7,0),"")</f>
        <v/>
      </c>
      <c r="AW543" s="14" t="str">
        <f ca="1" t="shared" si="48"/>
        <v/>
      </c>
      <c r="AX543" s="14" t="str">
        <f ca="1">IFERROR(VLOOKUP(B543,'[2]2017省级重点项目'!$B$3:$O$206,12,0),"")</f>
        <v/>
      </c>
      <c r="AY543" s="14" t="str">
        <f ca="1">IFERROR(VLOOKUP(B543,'[2]2017省级重点项目'!$B$3:$O$206,9,0),"")</f>
        <v/>
      </c>
      <c r="AZ543" s="14" t="str">
        <f ca="1">IFERROR(VLOOKUP(B543,'[2]2017省级重点项目'!$B$3:$O$206,10,0),"")</f>
        <v/>
      </c>
    </row>
    <row r="544" s="1" customFormat="1" ht="65" customHeight="1" spans="1:52">
      <c r="A544" s="11">
        <f>IF(AJ544="","",COUNTA($AJ$7:AJ544))</f>
        <v>523</v>
      </c>
      <c r="B544" s="12" t="s">
        <v>3683</v>
      </c>
      <c r="C544" s="13"/>
      <c r="D544" s="13"/>
      <c r="E544" s="13" t="s">
        <v>61</v>
      </c>
      <c r="F544" s="13" t="s">
        <v>61</v>
      </c>
      <c r="G544" s="13" t="s">
        <v>1140</v>
      </c>
      <c r="H544" s="13" t="s">
        <v>97</v>
      </c>
      <c r="I544" s="13" t="s">
        <v>3684</v>
      </c>
      <c r="J544" s="12" t="s">
        <v>3685</v>
      </c>
      <c r="K544" s="13" t="s">
        <v>3073</v>
      </c>
      <c r="L544" s="21">
        <v>400000</v>
      </c>
      <c r="M544" s="13"/>
      <c r="N544" s="13"/>
      <c r="O544" s="13"/>
      <c r="P544" s="13"/>
      <c r="Q544" s="13"/>
      <c r="R544" s="13"/>
      <c r="S544" s="13"/>
      <c r="T544" s="13"/>
      <c r="U544" s="21">
        <v>0</v>
      </c>
      <c r="V544" s="12" t="s">
        <v>3686</v>
      </c>
      <c r="W544" s="21">
        <v>80000</v>
      </c>
      <c r="X544" s="12" t="s">
        <v>3687</v>
      </c>
      <c r="Y544" s="30">
        <v>12</v>
      </c>
      <c r="Z544" s="30"/>
      <c r="AA544" s="13"/>
      <c r="AB544" s="13"/>
      <c r="AC544" s="13"/>
      <c r="AD544" s="13"/>
      <c r="AE544" s="13"/>
      <c r="AF544" s="13"/>
      <c r="AG544" s="22" t="s">
        <v>1241</v>
      </c>
      <c r="AH544" s="13" t="s">
        <v>1242</v>
      </c>
      <c r="AI544" s="13" t="s">
        <v>1242</v>
      </c>
      <c r="AJ544" s="46" t="s">
        <v>97</v>
      </c>
      <c r="AK544" s="13" t="s">
        <v>108</v>
      </c>
      <c r="AL544" s="13" t="s">
        <v>309</v>
      </c>
      <c r="AM544" s="13" t="s">
        <v>118</v>
      </c>
      <c r="AN544" s="13"/>
      <c r="AO544" s="13" t="s">
        <v>333</v>
      </c>
      <c r="AP544" s="13"/>
      <c r="AQ544" s="13" t="s">
        <v>78</v>
      </c>
      <c r="AR544" s="13"/>
      <c r="AS544" s="13"/>
      <c r="AT544" s="14">
        <f ca="1">IFERROR(VLOOKUP(B544,'[2]2017省级重点项目'!$B$3:$O$206,6,0),"")</f>
        <v>407851</v>
      </c>
      <c r="AU544" s="14">
        <f ca="1" t="shared" si="47"/>
        <v>-7851</v>
      </c>
      <c r="AV544" s="14">
        <f ca="1">IFERROR(VLOOKUP(B544,'[2]2017省级重点项目'!$B$3:$O$206,7,0),"")</f>
        <v>10000</v>
      </c>
      <c r="AW544" s="14">
        <f ca="1" t="shared" si="48"/>
        <v>70000</v>
      </c>
      <c r="AX544" s="14" t="str">
        <f ca="1">IFERROR(VLOOKUP(B544,'[2]2017省级重点项目'!$B$3:$O$206,12,0),"")</f>
        <v>福清市</v>
      </c>
      <c r="AY544" s="14">
        <f ca="1">IFERROR(VLOOKUP(B544,'[2]2017省级重点项目'!$B$3:$O$206,9,0),"")</f>
        <v>12</v>
      </c>
      <c r="AZ544" s="14" t="str">
        <f ca="1">IFERROR(VLOOKUP(B544,'[2]2017省级重点项目'!$B$3:$O$206,10,0),"")</f>
        <v>无</v>
      </c>
    </row>
    <row r="545" s="1" customFormat="1" ht="97" customHeight="1" spans="1:52">
      <c r="A545" s="11">
        <f>IF(AJ545="","",COUNTA($AJ$7:AJ545))</f>
        <v>524</v>
      </c>
      <c r="B545" s="12" t="s">
        <v>3688</v>
      </c>
      <c r="C545" s="13" t="s">
        <v>1607</v>
      </c>
      <c r="D545" s="13" t="s">
        <v>1607</v>
      </c>
      <c r="E545" s="13" t="s">
        <v>78</v>
      </c>
      <c r="F545" s="13" t="s">
        <v>78</v>
      </c>
      <c r="G545" s="13" t="s">
        <v>1140</v>
      </c>
      <c r="H545" s="13" t="s">
        <v>97</v>
      </c>
      <c r="I545" s="13" t="s">
        <v>3664</v>
      </c>
      <c r="J545" s="12" t="s">
        <v>3689</v>
      </c>
      <c r="K545" s="13" t="s">
        <v>122</v>
      </c>
      <c r="L545" s="21">
        <v>156223</v>
      </c>
      <c r="M545" s="13"/>
      <c r="N545" s="13">
        <v>62400</v>
      </c>
      <c r="O545" s="13">
        <v>93600</v>
      </c>
      <c r="P545" s="13"/>
      <c r="Q545" s="13"/>
      <c r="R545" s="13"/>
      <c r="S545" s="13" t="s">
        <v>860</v>
      </c>
      <c r="T545" s="13" t="s">
        <v>221</v>
      </c>
      <c r="U545" s="21">
        <v>3000</v>
      </c>
      <c r="V545" s="22" t="s">
        <v>3690</v>
      </c>
      <c r="W545" s="21">
        <v>60000</v>
      </c>
      <c r="X545" s="22" t="s">
        <v>3691</v>
      </c>
      <c r="Y545" s="32">
        <v>2</v>
      </c>
      <c r="Z545" s="30"/>
      <c r="AA545" s="13">
        <v>1000</v>
      </c>
      <c r="AB545" s="13">
        <v>1000</v>
      </c>
      <c r="AC545" s="13"/>
      <c r="AD545" s="13"/>
      <c r="AE545" s="13"/>
      <c r="AF545" s="13"/>
      <c r="AG545" s="22" t="s">
        <v>3692</v>
      </c>
      <c r="AH545" s="13" t="s">
        <v>3693</v>
      </c>
      <c r="AI545" s="13" t="s">
        <v>3694</v>
      </c>
      <c r="AJ545" s="46" t="s">
        <v>97</v>
      </c>
      <c r="AK545" s="13" t="s">
        <v>108</v>
      </c>
      <c r="AL545" s="13" t="s">
        <v>309</v>
      </c>
      <c r="AM545" s="13" t="s">
        <v>118</v>
      </c>
      <c r="AN545" s="13"/>
      <c r="AO545" s="13" t="s">
        <v>310</v>
      </c>
      <c r="AP545" s="13" t="s">
        <v>78</v>
      </c>
      <c r="AQ545" s="13" t="s">
        <v>78</v>
      </c>
      <c r="AR545" s="13" t="s">
        <v>78</v>
      </c>
      <c r="AS545" s="13"/>
      <c r="AT545" s="14">
        <f ca="1">IFERROR(VLOOKUP(B545,'[2]2017省级重点项目'!$B$3:$O$206,6,0),"")</f>
        <v>156222</v>
      </c>
      <c r="AU545" s="14">
        <f ca="1" t="shared" si="47"/>
        <v>1</v>
      </c>
      <c r="AV545" s="14">
        <f ca="1">IFERROR(VLOOKUP(B545,'[2]2017省级重点项目'!$B$3:$O$206,7,0),"")</f>
        <v>10000</v>
      </c>
      <c r="AW545" s="14">
        <f ca="1" t="shared" si="48"/>
        <v>50000</v>
      </c>
      <c r="AX545" s="14" t="str">
        <f ca="1">IFERROR(VLOOKUP(B545,'[2]2017省级重点项目'!$B$3:$O$206,12,0),"")</f>
        <v>福清市</v>
      </c>
      <c r="AY545" s="14">
        <f ca="1">IFERROR(VLOOKUP(B545,'[2]2017省级重点项目'!$B$3:$O$206,9,0),"")</f>
        <v>1</v>
      </c>
      <c r="AZ545" s="14">
        <f ca="1">IFERROR(VLOOKUP(B545,'[2]2017省级重点项目'!$B$3:$O$206,10,0),"")</f>
        <v>12</v>
      </c>
    </row>
    <row r="546" s="1" customFormat="1" ht="83" customHeight="1" spans="1:52">
      <c r="A546" s="11">
        <f>IF(AJ546="","",COUNTA($AJ$7:AJ546))</f>
        <v>525</v>
      </c>
      <c r="B546" s="12" t="s">
        <v>3695</v>
      </c>
      <c r="C546" s="13"/>
      <c r="D546" s="13"/>
      <c r="E546" s="13" t="s">
        <v>61</v>
      </c>
      <c r="F546" s="13" t="s">
        <v>61</v>
      </c>
      <c r="G546" s="13" t="s">
        <v>1140</v>
      </c>
      <c r="H546" s="13" t="s">
        <v>97</v>
      </c>
      <c r="I546" s="13" t="s">
        <v>3696</v>
      </c>
      <c r="J546" s="12" t="s">
        <v>3697</v>
      </c>
      <c r="K546" s="13" t="s">
        <v>825</v>
      </c>
      <c r="L546" s="21">
        <v>40000</v>
      </c>
      <c r="M546" s="13"/>
      <c r="N546" s="13"/>
      <c r="O546" s="13"/>
      <c r="P546" s="13"/>
      <c r="Q546" s="13"/>
      <c r="R546" s="13"/>
      <c r="S546" s="13"/>
      <c r="T546" s="13" t="s">
        <v>61</v>
      </c>
      <c r="U546" s="21">
        <v>0</v>
      </c>
      <c r="V546" s="12" t="s">
        <v>3686</v>
      </c>
      <c r="W546" s="21">
        <v>20000</v>
      </c>
      <c r="X546" s="12" t="s">
        <v>3698</v>
      </c>
      <c r="Y546" s="30">
        <v>3</v>
      </c>
      <c r="Z546" s="30"/>
      <c r="AA546" s="13"/>
      <c r="AB546" s="13"/>
      <c r="AC546" s="13"/>
      <c r="AD546" s="13"/>
      <c r="AE546" s="13"/>
      <c r="AF546" s="13"/>
      <c r="AG546" s="22" t="s">
        <v>3699</v>
      </c>
      <c r="AH546" s="13"/>
      <c r="AI546" s="13" t="s">
        <v>3700</v>
      </c>
      <c r="AJ546" s="46" t="s">
        <v>97</v>
      </c>
      <c r="AK546" s="13" t="s">
        <v>108</v>
      </c>
      <c r="AL546" s="13" t="s">
        <v>309</v>
      </c>
      <c r="AM546" s="13" t="s">
        <v>118</v>
      </c>
      <c r="AN546" s="13"/>
      <c r="AO546" s="13" t="s">
        <v>333</v>
      </c>
      <c r="AP546" s="13" t="s">
        <v>78</v>
      </c>
      <c r="AQ546" s="13" t="s">
        <v>78</v>
      </c>
      <c r="AR546" s="13"/>
      <c r="AS546" s="13"/>
      <c r="AT546" s="14">
        <f ca="1">IFERROR(VLOOKUP(B546,'[2]2017省级重点项目'!$B$3:$O$206,6,0),"")</f>
        <v>40000</v>
      </c>
      <c r="AU546" s="14">
        <f ca="1" t="shared" si="47"/>
        <v>0</v>
      </c>
      <c r="AV546" s="14">
        <f ca="1">IFERROR(VLOOKUP(B546,'[2]2017省级重点项目'!$B$3:$O$206,7,0),"")</f>
        <v>10000</v>
      </c>
      <c r="AW546" s="14">
        <f ca="1" t="shared" si="48"/>
        <v>10000</v>
      </c>
      <c r="AX546" s="14" t="str">
        <f ca="1">IFERROR(VLOOKUP(B546,'[2]2017省级重点项目'!$B$3:$O$206,12,0),"")</f>
        <v>福清市</v>
      </c>
      <c r="AY546" s="14" t="str">
        <f ca="1">IFERROR(VLOOKUP(B546,'[2]2017省级重点项目'!$B$3:$O$206,9,0),"")</f>
        <v>无</v>
      </c>
      <c r="AZ546" s="14">
        <f ca="1">IFERROR(VLOOKUP(B546,'[2]2017省级重点项目'!$B$3:$O$206,10,0),"")</f>
        <v>8</v>
      </c>
    </row>
    <row r="547" s="1" customFormat="1" ht="120" spans="1:52">
      <c r="A547" s="11">
        <f>IF(AJ547="","",COUNTA($AJ$7:AJ547))</f>
        <v>526</v>
      </c>
      <c r="B547" s="12" t="s">
        <v>3701</v>
      </c>
      <c r="C547" s="13"/>
      <c r="D547" s="13"/>
      <c r="E547" s="13" t="s">
        <v>61</v>
      </c>
      <c r="F547" s="13" t="s">
        <v>61</v>
      </c>
      <c r="G547" s="13" t="s">
        <v>1140</v>
      </c>
      <c r="H547" s="13" t="s">
        <v>97</v>
      </c>
      <c r="I547" s="13" t="s">
        <v>1295</v>
      </c>
      <c r="J547" s="12" t="s">
        <v>3702</v>
      </c>
      <c r="K547" s="13" t="s">
        <v>825</v>
      </c>
      <c r="L547" s="21">
        <v>53000</v>
      </c>
      <c r="M547" s="13"/>
      <c r="N547" s="13"/>
      <c r="O547" s="13"/>
      <c r="P547" s="13"/>
      <c r="Q547" s="13"/>
      <c r="R547" s="13"/>
      <c r="S547" s="13"/>
      <c r="T547" s="13"/>
      <c r="U547" s="21">
        <v>0</v>
      </c>
      <c r="V547" s="22" t="s">
        <v>3703</v>
      </c>
      <c r="W547" s="21">
        <v>20000</v>
      </c>
      <c r="X547" s="22" t="s">
        <v>3704</v>
      </c>
      <c r="Y547" s="30">
        <v>9</v>
      </c>
      <c r="Z547" s="30"/>
      <c r="AA547" s="13"/>
      <c r="AB547" s="13"/>
      <c r="AC547" s="13"/>
      <c r="AD547" s="13"/>
      <c r="AE547" s="13"/>
      <c r="AF547" s="13"/>
      <c r="AG547" s="22" t="s">
        <v>3705</v>
      </c>
      <c r="AH547" s="13" t="s">
        <v>3706</v>
      </c>
      <c r="AI547" s="13" t="s">
        <v>3707</v>
      </c>
      <c r="AJ547" s="46" t="s">
        <v>97</v>
      </c>
      <c r="AK547" s="13" t="s">
        <v>108</v>
      </c>
      <c r="AL547" s="13" t="s">
        <v>309</v>
      </c>
      <c r="AM547" s="13" t="s">
        <v>118</v>
      </c>
      <c r="AN547" s="13"/>
      <c r="AO547" s="13" t="s">
        <v>333</v>
      </c>
      <c r="AP547" s="13" t="s">
        <v>78</v>
      </c>
      <c r="AQ547" s="13" t="s">
        <v>78</v>
      </c>
      <c r="AR547" s="13"/>
      <c r="AS547" s="13"/>
      <c r="AT547" s="14">
        <f ca="1">IFERROR(VLOOKUP(B547,'[2]2017省级重点项目'!$B$3:$O$206,6,0),"")</f>
        <v>53000</v>
      </c>
      <c r="AU547" s="14">
        <f ca="1" t="shared" si="47"/>
        <v>0</v>
      </c>
      <c r="AV547" s="14">
        <f ca="1">IFERROR(VLOOKUP(B547,'[2]2017省级重点项目'!$B$3:$O$206,7,0),"")</f>
        <v>10000</v>
      </c>
      <c r="AW547" s="14">
        <f ca="1" t="shared" si="48"/>
        <v>10000</v>
      </c>
      <c r="AX547" s="14" t="str">
        <f ca="1">IFERROR(VLOOKUP(B547,'[2]2017省级重点项目'!$B$3:$O$206,12,0),"")</f>
        <v>福清市</v>
      </c>
      <c r="AY547" s="14">
        <f ca="1">IFERROR(VLOOKUP(B547,'[2]2017省级重点项目'!$B$3:$O$206,9,0),"")</f>
        <v>7</v>
      </c>
      <c r="AZ547" s="14" t="str">
        <f ca="1">IFERROR(VLOOKUP(B547,'[2]2017省级重点项目'!$B$3:$O$206,10,0),"")</f>
        <v>无</v>
      </c>
    </row>
    <row r="548" s="1" customFormat="1" ht="72" spans="1:52">
      <c r="A548" s="11">
        <f>IF(AJ548="","",COUNTA($AJ$7:AJ548))</f>
        <v>527</v>
      </c>
      <c r="B548" s="12" t="s">
        <v>3708</v>
      </c>
      <c r="C548" s="13" t="s">
        <v>117</v>
      </c>
      <c r="D548" s="13" t="s">
        <v>117</v>
      </c>
      <c r="E548" s="13" t="s">
        <v>78</v>
      </c>
      <c r="F548" s="13" t="s">
        <v>78</v>
      </c>
      <c r="G548" s="13" t="s">
        <v>1140</v>
      </c>
      <c r="H548" s="13" t="s">
        <v>97</v>
      </c>
      <c r="I548" s="13" t="s">
        <v>1210</v>
      </c>
      <c r="J548" s="12" t="s">
        <v>3709</v>
      </c>
      <c r="K548" s="13" t="s">
        <v>122</v>
      </c>
      <c r="L548" s="21">
        <v>25000</v>
      </c>
      <c r="M548" s="13"/>
      <c r="N548" s="13"/>
      <c r="O548" s="13"/>
      <c r="P548" s="13"/>
      <c r="Q548" s="13"/>
      <c r="R548" s="13"/>
      <c r="S548" s="13"/>
      <c r="T548" s="13" t="s">
        <v>61</v>
      </c>
      <c r="U548" s="21">
        <v>9000</v>
      </c>
      <c r="V548" s="22" t="s">
        <v>3710</v>
      </c>
      <c r="W548" s="21">
        <v>10000</v>
      </c>
      <c r="X548" s="22" t="s">
        <v>3711</v>
      </c>
      <c r="Y548" s="32">
        <v>1</v>
      </c>
      <c r="Z548" s="30"/>
      <c r="AA548" s="13">
        <v>77</v>
      </c>
      <c r="AB548" s="13"/>
      <c r="AC548" s="13"/>
      <c r="AD548" s="13"/>
      <c r="AE548" s="13"/>
      <c r="AF548" s="13"/>
      <c r="AG548" s="22" t="s">
        <v>3712</v>
      </c>
      <c r="AH548" s="13" t="s">
        <v>3713</v>
      </c>
      <c r="AI548" s="13" t="s">
        <v>3713</v>
      </c>
      <c r="AJ548" s="46" t="s">
        <v>97</v>
      </c>
      <c r="AK548" s="13" t="s">
        <v>108</v>
      </c>
      <c r="AL548" s="13" t="s">
        <v>309</v>
      </c>
      <c r="AM548" s="13" t="s">
        <v>118</v>
      </c>
      <c r="AN548" s="13"/>
      <c r="AO548" s="13" t="s">
        <v>333</v>
      </c>
      <c r="AP548" s="13" t="s">
        <v>78</v>
      </c>
      <c r="AQ548" s="13"/>
      <c r="AR548" s="13"/>
      <c r="AS548" s="13"/>
      <c r="AT548" s="14" t="str">
        <f ca="1">IFERROR(VLOOKUP(B548,'[2]2017省级重点项目'!$B$3:$O$206,6,0),"")</f>
        <v/>
      </c>
      <c r="AU548" s="14" t="str">
        <f ca="1" t="shared" si="47"/>
        <v/>
      </c>
      <c r="AV548" s="14" t="str">
        <f ca="1">IFERROR(VLOOKUP(B548,'[2]2017省级重点项目'!$B$3:$O$206,7,0),"")</f>
        <v/>
      </c>
      <c r="AW548" s="14" t="str">
        <f ca="1" t="shared" si="48"/>
        <v/>
      </c>
      <c r="AX548" s="14" t="str">
        <f ca="1">IFERROR(VLOOKUP(B548,'[2]2017省级重点项目'!$B$3:$O$206,12,0),"")</f>
        <v/>
      </c>
      <c r="AY548" s="14" t="str">
        <f ca="1">IFERROR(VLOOKUP(B548,'[2]2017省级重点项目'!$B$3:$O$206,9,0),"")</f>
        <v/>
      </c>
      <c r="AZ548" s="14" t="str">
        <f ca="1">IFERROR(VLOOKUP(B548,'[2]2017省级重点项目'!$B$3:$O$206,10,0),"")</f>
        <v/>
      </c>
    </row>
    <row r="549" s="1" customFormat="1" ht="72" spans="1:52">
      <c r="A549" s="11">
        <f>IF(AJ549="","",COUNTA($AJ$7:AJ549))</f>
        <v>528</v>
      </c>
      <c r="B549" s="12" t="s">
        <v>3714</v>
      </c>
      <c r="C549" s="13" t="s">
        <v>1607</v>
      </c>
      <c r="D549" s="13" t="s">
        <v>1607</v>
      </c>
      <c r="E549" s="13" t="s">
        <v>78</v>
      </c>
      <c r="F549" s="13" t="s">
        <v>78</v>
      </c>
      <c r="G549" s="13" t="s">
        <v>1140</v>
      </c>
      <c r="H549" s="13" t="s">
        <v>97</v>
      </c>
      <c r="I549" s="13" t="s">
        <v>1210</v>
      </c>
      <c r="J549" s="12" t="s">
        <v>3715</v>
      </c>
      <c r="K549" s="13" t="s">
        <v>122</v>
      </c>
      <c r="L549" s="21">
        <v>45000</v>
      </c>
      <c r="M549" s="13"/>
      <c r="N549" s="13"/>
      <c r="O549" s="13"/>
      <c r="P549" s="13"/>
      <c r="Q549" s="13"/>
      <c r="R549" s="13"/>
      <c r="S549" s="13"/>
      <c r="T549" s="13" t="s">
        <v>61</v>
      </c>
      <c r="U549" s="21">
        <v>5000</v>
      </c>
      <c r="V549" s="12" t="s">
        <v>3716</v>
      </c>
      <c r="W549" s="21">
        <v>15000</v>
      </c>
      <c r="X549" s="12" t="s">
        <v>3717</v>
      </c>
      <c r="Y549" s="30">
        <v>6</v>
      </c>
      <c r="Z549" s="30"/>
      <c r="AA549" s="13">
        <v>147</v>
      </c>
      <c r="AB549" s="13"/>
      <c r="AC549" s="13"/>
      <c r="AD549" s="13"/>
      <c r="AE549" s="13"/>
      <c r="AF549" s="13"/>
      <c r="AG549" s="22" t="s">
        <v>3718</v>
      </c>
      <c r="AH549" s="13"/>
      <c r="AI549" s="13" t="s">
        <v>3719</v>
      </c>
      <c r="AJ549" s="46" t="s">
        <v>97</v>
      </c>
      <c r="AK549" s="13" t="s">
        <v>108</v>
      </c>
      <c r="AL549" s="13" t="s">
        <v>309</v>
      </c>
      <c r="AM549" s="13" t="s">
        <v>118</v>
      </c>
      <c r="AN549" s="13"/>
      <c r="AO549" s="13" t="s">
        <v>1150</v>
      </c>
      <c r="AP549" s="13" t="s">
        <v>78</v>
      </c>
      <c r="AQ549" s="13"/>
      <c r="AR549" s="13"/>
      <c r="AS549" s="13"/>
      <c r="AT549" s="14" t="str">
        <f ca="1">IFERROR(VLOOKUP(B549,'[2]2017省级重点项目'!$B$3:$O$206,6,0),"")</f>
        <v/>
      </c>
      <c r="AU549" s="14" t="str">
        <f ca="1" t="shared" si="47"/>
        <v/>
      </c>
      <c r="AV549" s="14" t="str">
        <f ca="1">IFERROR(VLOOKUP(B549,'[2]2017省级重点项目'!$B$3:$O$206,7,0),"")</f>
        <v/>
      </c>
      <c r="AW549" s="14" t="str">
        <f ca="1" t="shared" si="48"/>
        <v/>
      </c>
      <c r="AX549" s="14" t="str">
        <f ca="1">IFERROR(VLOOKUP(B549,'[2]2017省级重点项目'!$B$3:$O$206,12,0),"")</f>
        <v/>
      </c>
      <c r="AY549" s="14" t="str">
        <f ca="1">IFERROR(VLOOKUP(B549,'[2]2017省级重点项目'!$B$3:$O$206,9,0),"")</f>
        <v/>
      </c>
      <c r="AZ549" s="14" t="str">
        <f ca="1">IFERROR(VLOOKUP(B549,'[2]2017省级重点项目'!$B$3:$O$206,10,0),"")</f>
        <v/>
      </c>
    </row>
    <row r="550" s="1" customFormat="1" ht="64" customHeight="1" spans="1:52">
      <c r="A550" s="11">
        <f>IF(AJ550="","",COUNTA($AJ$7:AJ550))</f>
        <v>529</v>
      </c>
      <c r="B550" s="12" t="s">
        <v>3720</v>
      </c>
      <c r="C550" s="13"/>
      <c r="D550" s="13"/>
      <c r="E550" s="13" t="s">
        <v>61</v>
      </c>
      <c r="F550" s="13" t="s">
        <v>61</v>
      </c>
      <c r="G550" s="13" t="s">
        <v>1140</v>
      </c>
      <c r="H550" s="13" t="s">
        <v>97</v>
      </c>
      <c r="I550" s="13" t="s">
        <v>1231</v>
      </c>
      <c r="J550" s="12" t="s">
        <v>3721</v>
      </c>
      <c r="K550" s="13" t="s">
        <v>122</v>
      </c>
      <c r="L550" s="21">
        <v>60000</v>
      </c>
      <c r="M550" s="13"/>
      <c r="N550" s="13"/>
      <c r="O550" s="13"/>
      <c r="P550" s="13"/>
      <c r="Q550" s="13"/>
      <c r="R550" s="13"/>
      <c r="S550" s="13"/>
      <c r="T550" s="13" t="s">
        <v>61</v>
      </c>
      <c r="U550" s="21">
        <v>10000</v>
      </c>
      <c r="V550" s="12" t="s">
        <v>3722</v>
      </c>
      <c r="W550" s="21">
        <v>10000</v>
      </c>
      <c r="X550" s="12" t="s">
        <v>3723</v>
      </c>
      <c r="Y550" s="30">
        <v>6</v>
      </c>
      <c r="Z550" s="30"/>
      <c r="AA550" s="13">
        <v>180</v>
      </c>
      <c r="AB550" s="13"/>
      <c r="AC550" s="13"/>
      <c r="AD550" s="13"/>
      <c r="AE550" s="13"/>
      <c r="AF550" s="13"/>
      <c r="AG550" s="22" t="s">
        <v>3724</v>
      </c>
      <c r="AH550" s="13" t="s">
        <v>3725</v>
      </c>
      <c r="AI550" s="13" t="s">
        <v>3725</v>
      </c>
      <c r="AJ550" s="46" t="s">
        <v>97</v>
      </c>
      <c r="AK550" s="13" t="s">
        <v>108</v>
      </c>
      <c r="AL550" s="13" t="s">
        <v>309</v>
      </c>
      <c r="AM550" s="13" t="s">
        <v>118</v>
      </c>
      <c r="AN550" s="13"/>
      <c r="AO550" s="13" t="s">
        <v>333</v>
      </c>
      <c r="AP550" s="13" t="s">
        <v>78</v>
      </c>
      <c r="AQ550" s="13"/>
      <c r="AR550" s="13"/>
      <c r="AS550" s="13"/>
      <c r="AT550" s="14" t="str">
        <f ca="1">IFERROR(VLOOKUP(B550,'[2]2017省级重点项目'!$B$3:$O$206,6,0),"")</f>
        <v/>
      </c>
      <c r="AU550" s="14" t="str">
        <f ca="1" t="shared" si="47"/>
        <v/>
      </c>
      <c r="AV550" s="14" t="str">
        <f ca="1">IFERROR(VLOOKUP(B550,'[2]2017省级重点项目'!$B$3:$O$206,7,0),"")</f>
        <v/>
      </c>
      <c r="AW550" s="14" t="str">
        <f ca="1" t="shared" si="48"/>
        <v/>
      </c>
      <c r="AX550" s="14" t="str">
        <f ca="1">IFERROR(VLOOKUP(B550,'[2]2017省级重点项目'!$B$3:$O$206,12,0),"")</f>
        <v/>
      </c>
      <c r="AY550" s="14" t="str">
        <f ca="1">IFERROR(VLOOKUP(B550,'[2]2017省级重点项目'!$B$3:$O$206,9,0),"")</f>
        <v/>
      </c>
      <c r="AZ550" s="14" t="str">
        <f ca="1">IFERROR(VLOOKUP(B550,'[2]2017省级重点项目'!$B$3:$O$206,10,0),"")</f>
        <v/>
      </c>
    </row>
    <row r="551" s="1" customFormat="1" ht="75" customHeight="1" spans="1:52">
      <c r="A551" s="11">
        <f>IF(AJ551="","",COUNTA($AJ$7:AJ551))</f>
        <v>530</v>
      </c>
      <c r="B551" s="12" t="s">
        <v>3726</v>
      </c>
      <c r="C551" s="13"/>
      <c r="D551" s="13"/>
      <c r="E551" s="13" t="s">
        <v>61</v>
      </c>
      <c r="F551" s="13" t="s">
        <v>61</v>
      </c>
      <c r="G551" s="13" t="s">
        <v>1140</v>
      </c>
      <c r="H551" s="13" t="s">
        <v>97</v>
      </c>
      <c r="I551" s="13" t="s">
        <v>110</v>
      </c>
      <c r="J551" s="12" t="s">
        <v>3727</v>
      </c>
      <c r="K551" s="13" t="s">
        <v>825</v>
      </c>
      <c r="L551" s="21">
        <v>30000</v>
      </c>
      <c r="M551" s="13"/>
      <c r="N551" s="13"/>
      <c r="O551" s="13"/>
      <c r="P551" s="13"/>
      <c r="Q551" s="13"/>
      <c r="R551" s="13"/>
      <c r="S551" s="13" t="s">
        <v>83</v>
      </c>
      <c r="T551" s="13" t="s">
        <v>35</v>
      </c>
      <c r="U551" s="21">
        <v>0</v>
      </c>
      <c r="V551" s="12" t="s">
        <v>2611</v>
      </c>
      <c r="W551" s="21">
        <v>5000</v>
      </c>
      <c r="X551" s="12" t="s">
        <v>3728</v>
      </c>
      <c r="Y551" s="32">
        <v>12</v>
      </c>
      <c r="Z551" s="30"/>
      <c r="AA551" s="13">
        <v>167</v>
      </c>
      <c r="AB551" s="13">
        <v>0</v>
      </c>
      <c r="AC551" s="13">
        <v>0</v>
      </c>
      <c r="AD551" s="13">
        <v>0</v>
      </c>
      <c r="AE551" s="13">
        <v>0</v>
      </c>
      <c r="AF551" s="13">
        <v>0</v>
      </c>
      <c r="AG551" s="22" t="s">
        <v>3729</v>
      </c>
      <c r="AH551" s="13" t="s">
        <v>3730</v>
      </c>
      <c r="AI551" s="13"/>
      <c r="AJ551" s="46" t="s">
        <v>97</v>
      </c>
      <c r="AK551" s="13" t="s">
        <v>108</v>
      </c>
      <c r="AL551" s="13" t="s">
        <v>309</v>
      </c>
      <c r="AM551" s="13" t="s">
        <v>118</v>
      </c>
      <c r="AN551" s="13"/>
      <c r="AO551" s="13" t="s">
        <v>333</v>
      </c>
      <c r="AP551" s="13"/>
      <c r="AQ551" s="13"/>
      <c r="AR551" s="13"/>
      <c r="AS551" s="13"/>
      <c r="AT551" s="14" t="str">
        <f ca="1">IFERROR(VLOOKUP(B551,'[2]2017省级重点项目'!$B$3:$O$206,6,0),"")</f>
        <v/>
      </c>
      <c r="AU551" s="14" t="str">
        <f ca="1" t="shared" si="47"/>
        <v/>
      </c>
      <c r="AV551" s="14" t="str">
        <f ca="1">IFERROR(VLOOKUP(B551,'[2]2017省级重点项目'!$B$3:$O$206,7,0),"")</f>
        <v/>
      </c>
      <c r="AW551" s="14" t="str">
        <f ca="1" t="shared" si="48"/>
        <v/>
      </c>
      <c r="AX551" s="14" t="str">
        <f ca="1">IFERROR(VLOOKUP(B551,'[2]2017省级重点项目'!$B$3:$O$206,12,0),"")</f>
        <v/>
      </c>
      <c r="AY551" s="14" t="str">
        <f ca="1">IFERROR(VLOOKUP(B551,'[2]2017省级重点项目'!$B$3:$O$206,9,0),"")</f>
        <v/>
      </c>
      <c r="AZ551" s="14" t="str">
        <f ca="1">IFERROR(VLOOKUP(B551,'[2]2017省级重点项目'!$B$3:$O$206,10,0),"")</f>
        <v/>
      </c>
    </row>
    <row r="552" s="1" customFormat="1" ht="107" customHeight="1" spans="1:52">
      <c r="A552" s="11">
        <f>IF(AJ552="","",COUNTA($AJ$7:AJ552))</f>
        <v>531</v>
      </c>
      <c r="B552" s="12" t="s">
        <v>3731</v>
      </c>
      <c r="C552" s="13" t="s">
        <v>61</v>
      </c>
      <c r="D552" s="13" t="s">
        <v>61</v>
      </c>
      <c r="E552" s="13" t="s">
        <v>61</v>
      </c>
      <c r="F552" s="13" t="s">
        <v>61</v>
      </c>
      <c r="G552" s="13" t="s">
        <v>1140</v>
      </c>
      <c r="H552" s="13" t="s">
        <v>97</v>
      </c>
      <c r="I552" s="13" t="s">
        <v>3732</v>
      </c>
      <c r="J552" s="12" t="s">
        <v>3733</v>
      </c>
      <c r="K552" s="13" t="s">
        <v>825</v>
      </c>
      <c r="L552" s="21">
        <v>11900</v>
      </c>
      <c r="M552" s="63">
        <v>0</v>
      </c>
      <c r="N552" s="133">
        <v>11900</v>
      </c>
      <c r="O552" s="63">
        <v>0</v>
      </c>
      <c r="P552" s="63">
        <v>0</v>
      </c>
      <c r="Q552" s="63">
        <v>0</v>
      </c>
      <c r="R552" s="63">
        <v>0</v>
      </c>
      <c r="S552" s="46" t="s">
        <v>301</v>
      </c>
      <c r="T552" s="68" t="s">
        <v>61</v>
      </c>
      <c r="U552" s="32">
        <v>0</v>
      </c>
      <c r="V552" s="83" t="s">
        <v>3734</v>
      </c>
      <c r="W552" s="21">
        <v>9000</v>
      </c>
      <c r="X552" s="12" t="s">
        <v>3735</v>
      </c>
      <c r="Y552" s="32">
        <v>12</v>
      </c>
      <c r="Z552" s="21"/>
      <c r="AA552" s="13"/>
      <c r="AB552" s="13"/>
      <c r="AC552" s="13"/>
      <c r="AD552" s="13"/>
      <c r="AE552" s="13"/>
      <c r="AF552" s="13"/>
      <c r="AG552" s="46" t="s">
        <v>3736</v>
      </c>
      <c r="AH552" s="13" t="s">
        <v>3737</v>
      </c>
      <c r="AI552" s="13">
        <v>13960930018</v>
      </c>
      <c r="AJ552" s="46" t="s">
        <v>97</v>
      </c>
      <c r="AK552" s="13" t="s">
        <v>108</v>
      </c>
      <c r="AL552" s="13" t="s">
        <v>309</v>
      </c>
      <c r="AM552" s="13" t="s">
        <v>118</v>
      </c>
      <c r="AN552" s="13"/>
      <c r="AO552" s="13"/>
      <c r="AP552" s="13"/>
      <c r="AQ552" s="13"/>
      <c r="AR552" s="13"/>
      <c r="AS552" s="13"/>
      <c r="AT552" s="14" t="str">
        <f ca="1">IFERROR(VLOOKUP(B552,'[2]2017省级重点项目'!$B$3:$O$206,6,0),"")</f>
        <v/>
      </c>
      <c r="AU552" s="14" t="str">
        <f ca="1" t="shared" si="47"/>
        <v/>
      </c>
      <c r="AV552" s="14" t="str">
        <f ca="1">IFERROR(VLOOKUP(B552,'[2]2017省级重点项目'!$B$3:$O$206,7,0),"")</f>
        <v/>
      </c>
      <c r="AW552" s="14" t="str">
        <f ca="1" t="shared" si="48"/>
        <v/>
      </c>
      <c r="AX552" s="14" t="str">
        <f ca="1">IFERROR(VLOOKUP(B552,'[2]2017省级重点项目'!$B$3:$O$206,12,0),"")</f>
        <v/>
      </c>
      <c r="AY552" s="14" t="str">
        <f ca="1">IFERROR(VLOOKUP(B552,'[2]2017省级重点项目'!$B$3:$O$206,9,0),"")</f>
        <v/>
      </c>
      <c r="AZ552" s="14" t="str">
        <f ca="1">IFERROR(VLOOKUP(B552,'[2]2017省级重点项目'!$B$3:$O$206,10,0),"")</f>
        <v/>
      </c>
    </row>
    <row r="553" s="1" customFormat="1" ht="72" spans="1:52">
      <c r="A553" s="11">
        <f>IF(AJ553="","",COUNTA($AJ$7:AJ553))</f>
        <v>532</v>
      </c>
      <c r="B553" s="14" t="s">
        <v>3738</v>
      </c>
      <c r="C553" s="14" t="s">
        <v>117</v>
      </c>
      <c r="D553" s="14" t="s">
        <v>118</v>
      </c>
      <c r="E553" s="14" t="s">
        <v>61</v>
      </c>
      <c r="F553" s="14" t="s">
        <v>78</v>
      </c>
      <c r="G553" s="11" t="s">
        <v>1140</v>
      </c>
      <c r="H553" s="14" t="s">
        <v>119</v>
      </c>
      <c r="I553" s="14" t="s">
        <v>350</v>
      </c>
      <c r="J553" s="14" t="s">
        <v>3739</v>
      </c>
      <c r="K553" s="11" t="s">
        <v>825</v>
      </c>
      <c r="L553" s="20">
        <v>91700</v>
      </c>
      <c r="M553" s="11">
        <v>0</v>
      </c>
      <c r="N553" s="11">
        <v>51700</v>
      </c>
      <c r="O553" s="11">
        <v>40000</v>
      </c>
      <c r="P553" s="11">
        <v>0</v>
      </c>
      <c r="Q553" s="11">
        <v>0</v>
      </c>
      <c r="R553" s="11">
        <v>0</v>
      </c>
      <c r="S553" s="11" t="s">
        <v>66</v>
      </c>
      <c r="T553" s="11" t="s">
        <v>123</v>
      </c>
      <c r="U553" s="20">
        <v>0</v>
      </c>
      <c r="V553" s="14" t="s">
        <v>3740</v>
      </c>
      <c r="W553" s="20">
        <v>88000</v>
      </c>
      <c r="X553" s="14" t="s">
        <v>3741</v>
      </c>
      <c r="Y553" s="29">
        <v>1</v>
      </c>
      <c r="Z553" s="29"/>
      <c r="AA553" s="14"/>
      <c r="AB553" s="14"/>
      <c r="AC553" s="14"/>
      <c r="AD553" s="14"/>
      <c r="AE553" s="14"/>
      <c r="AF553" s="14"/>
      <c r="AG553" s="47" t="s">
        <v>3742</v>
      </c>
      <c r="AH553" s="14" t="s">
        <v>3743</v>
      </c>
      <c r="AI553" s="14" t="s">
        <v>3743</v>
      </c>
      <c r="AJ553" s="45" t="s">
        <v>119</v>
      </c>
      <c r="AK553" s="11" t="s">
        <v>128</v>
      </c>
      <c r="AL553" s="50" t="s">
        <v>2165</v>
      </c>
      <c r="AM553" s="11" t="s">
        <v>118</v>
      </c>
      <c r="AN553" s="2"/>
      <c r="AO553" s="7" t="s">
        <v>333</v>
      </c>
      <c r="AP553" s="1" t="s">
        <v>78</v>
      </c>
      <c r="AQ553" s="1" t="s">
        <v>78</v>
      </c>
      <c r="AR553" s="1"/>
      <c r="AS553" s="1"/>
      <c r="AT553" s="14">
        <f ca="1">IFERROR(VLOOKUP(B553,'[2]2017省级重点项目'!$B$3:$O$206,6,0),"")</f>
        <v>91700</v>
      </c>
      <c r="AU553" s="14">
        <f ca="1" t="shared" si="47"/>
        <v>0</v>
      </c>
      <c r="AV553" s="14">
        <f ca="1">IFERROR(VLOOKUP(B553,'[2]2017省级重点项目'!$B$3:$O$206,7,0),"")</f>
        <v>30000</v>
      </c>
      <c r="AW553" s="14">
        <f ca="1" t="shared" si="48"/>
        <v>58000</v>
      </c>
      <c r="AX553" s="14" t="str">
        <f ca="1">IFERROR(VLOOKUP(B553,'[2]2017省级重点项目'!$B$3:$O$206,12,0),"")</f>
        <v>长乐市</v>
      </c>
      <c r="AY553" s="14">
        <f ca="1">IFERROR(VLOOKUP(B553,'[2]2017省级重点项目'!$B$3:$O$206,9,0),"")</f>
        <v>3</v>
      </c>
      <c r="AZ553" s="14" t="str">
        <f ca="1">IFERROR(VLOOKUP(B553,'[2]2017省级重点项目'!$B$3:$O$206,10,0),"")</f>
        <v>无</v>
      </c>
    </row>
    <row r="554" s="1" customFormat="1" ht="84" spans="1:52">
      <c r="A554" s="11">
        <f>IF(AJ554="","",COUNTA($AJ$7:AJ554))</f>
        <v>533</v>
      </c>
      <c r="B554" s="14" t="s">
        <v>3744</v>
      </c>
      <c r="C554" s="14" t="s">
        <v>1607</v>
      </c>
      <c r="D554" s="14" t="s">
        <v>1607</v>
      </c>
      <c r="E554" s="14" t="s">
        <v>78</v>
      </c>
      <c r="F554" s="14" t="s">
        <v>78</v>
      </c>
      <c r="G554" s="11" t="s">
        <v>1140</v>
      </c>
      <c r="H554" s="14" t="s">
        <v>119</v>
      </c>
      <c r="I554" s="14" t="s">
        <v>350</v>
      </c>
      <c r="J554" s="14" t="s">
        <v>3745</v>
      </c>
      <c r="K554" s="11" t="s">
        <v>3073</v>
      </c>
      <c r="L554" s="20">
        <v>100000</v>
      </c>
      <c r="M554" s="11">
        <v>0</v>
      </c>
      <c r="N554" s="11">
        <v>50000</v>
      </c>
      <c r="O554" s="11">
        <v>50000</v>
      </c>
      <c r="P554" s="11">
        <v>0</v>
      </c>
      <c r="Q554" s="11">
        <v>0</v>
      </c>
      <c r="R554" s="11">
        <v>0</v>
      </c>
      <c r="S554" s="11" t="s">
        <v>66</v>
      </c>
      <c r="T554" s="11" t="s">
        <v>123</v>
      </c>
      <c r="U554" s="20">
        <v>0</v>
      </c>
      <c r="V554" s="14" t="s">
        <v>3746</v>
      </c>
      <c r="W554" s="20">
        <v>73000</v>
      </c>
      <c r="X554" s="14" t="s">
        <v>3747</v>
      </c>
      <c r="Y554" s="29">
        <v>10</v>
      </c>
      <c r="Z554" s="29"/>
      <c r="AA554" s="14"/>
      <c r="AB554" s="14"/>
      <c r="AC554" s="14"/>
      <c r="AD554" s="14"/>
      <c r="AE554" s="14"/>
      <c r="AF554" s="14"/>
      <c r="AG554" s="47" t="s">
        <v>3748</v>
      </c>
      <c r="AH554" s="14" t="s">
        <v>3749</v>
      </c>
      <c r="AI554" s="14" t="s">
        <v>3750</v>
      </c>
      <c r="AJ554" s="45" t="s">
        <v>119</v>
      </c>
      <c r="AK554" s="11" t="s">
        <v>128</v>
      </c>
      <c r="AL554" s="50" t="s">
        <v>2165</v>
      </c>
      <c r="AM554" s="11" t="s">
        <v>118</v>
      </c>
      <c r="AN554" s="2"/>
      <c r="AO554" s="7" t="s">
        <v>333</v>
      </c>
      <c r="AP554" s="1"/>
      <c r="AQ554" s="1" t="s">
        <v>78</v>
      </c>
      <c r="AR554" s="1"/>
      <c r="AS554" s="1"/>
      <c r="AT554" s="14">
        <f ca="1">IFERROR(VLOOKUP(B554,'[2]2017省级重点项目'!$B$3:$O$206,6,0),"")</f>
        <v>100000</v>
      </c>
      <c r="AU554" s="14">
        <f ca="1" t="shared" si="47"/>
        <v>0</v>
      </c>
      <c r="AV554" s="14">
        <f ca="1">IFERROR(VLOOKUP(B554,'[2]2017省级重点项目'!$B$3:$O$206,7,0),"")</f>
        <v>0</v>
      </c>
      <c r="AW554" s="14">
        <f ca="1" t="shared" si="48"/>
        <v>73000</v>
      </c>
      <c r="AX554" s="14" t="str">
        <f ca="1">IFERROR(VLOOKUP(B554,'[2]2017省级重点项目'!$B$3:$O$206,12,0),"")</f>
        <v>长乐市</v>
      </c>
      <c r="AY554" s="14" t="str">
        <f ca="1">IFERROR(VLOOKUP(B554,'[2]2017省级重点项目'!$B$3:$O$206,9,0),"")</f>
        <v>无</v>
      </c>
      <c r="AZ554" s="14" t="str">
        <f ca="1">IFERROR(VLOOKUP(B554,'[2]2017省级重点项目'!$B$3:$O$206,10,0),"")</f>
        <v>无</v>
      </c>
    </row>
    <row r="555" s="1" customFormat="1" ht="76" customHeight="1" spans="1:52">
      <c r="A555" s="11">
        <f>IF(AJ555="","",COUNTA($AJ$7:AJ555))</f>
        <v>534</v>
      </c>
      <c r="B555" s="14" t="s">
        <v>3751</v>
      </c>
      <c r="C555" s="14" t="s">
        <v>117</v>
      </c>
      <c r="D555" s="14" t="s">
        <v>118</v>
      </c>
      <c r="E555" s="14" t="s">
        <v>61</v>
      </c>
      <c r="F555" s="14" t="s">
        <v>78</v>
      </c>
      <c r="G555" s="11" t="s">
        <v>1140</v>
      </c>
      <c r="H555" s="14" t="s">
        <v>119</v>
      </c>
      <c r="I555" s="14" t="s">
        <v>3752</v>
      </c>
      <c r="J555" s="14" t="s">
        <v>3753</v>
      </c>
      <c r="K555" s="11" t="s">
        <v>3073</v>
      </c>
      <c r="L555" s="20">
        <v>147800</v>
      </c>
      <c r="M555" s="11">
        <v>0</v>
      </c>
      <c r="N555" s="11">
        <v>75000</v>
      </c>
      <c r="O555" s="11">
        <v>72800</v>
      </c>
      <c r="P555" s="11">
        <v>0</v>
      </c>
      <c r="Q555" s="11">
        <v>0</v>
      </c>
      <c r="R555" s="11">
        <v>0</v>
      </c>
      <c r="S555" s="11" t="s">
        <v>66</v>
      </c>
      <c r="T555" s="11" t="s">
        <v>123</v>
      </c>
      <c r="U555" s="20">
        <v>0</v>
      </c>
      <c r="V555" s="14" t="s">
        <v>3754</v>
      </c>
      <c r="W555" s="20">
        <v>100000</v>
      </c>
      <c r="X555" s="14" t="s">
        <v>3755</v>
      </c>
      <c r="Y555" s="29">
        <v>5</v>
      </c>
      <c r="Z555" s="29"/>
      <c r="AA555" s="14">
        <v>500</v>
      </c>
      <c r="AB555" s="14"/>
      <c r="AC555" s="14">
        <v>149</v>
      </c>
      <c r="AD555" s="14">
        <v>149</v>
      </c>
      <c r="AE555" s="14"/>
      <c r="AF555" s="14"/>
      <c r="AG555" s="47" t="s">
        <v>3756</v>
      </c>
      <c r="AH555" s="14" t="s">
        <v>3757</v>
      </c>
      <c r="AI555" s="14" t="s">
        <v>3758</v>
      </c>
      <c r="AJ555" s="45" t="s">
        <v>119</v>
      </c>
      <c r="AK555" s="11" t="s">
        <v>128</v>
      </c>
      <c r="AL555" s="50" t="s">
        <v>2165</v>
      </c>
      <c r="AM555" s="11" t="s">
        <v>118</v>
      </c>
      <c r="AN555" s="2"/>
      <c r="AO555" s="7" t="s">
        <v>333</v>
      </c>
      <c r="AP555" s="1" t="s">
        <v>78</v>
      </c>
      <c r="AQ555" s="1"/>
      <c r="AR555" s="1"/>
      <c r="AS555" s="1"/>
      <c r="AT555" s="14" t="str">
        <f ca="1">IFERROR(VLOOKUP(B555,'[2]2017省级重点项目'!$B$3:$O$206,6,0),"")</f>
        <v/>
      </c>
      <c r="AU555" s="14" t="str">
        <f ca="1" t="shared" si="47"/>
        <v/>
      </c>
      <c r="AV555" s="14" t="str">
        <f ca="1">IFERROR(VLOOKUP(B555,'[2]2017省级重点项目'!$B$3:$O$206,7,0),"")</f>
        <v/>
      </c>
      <c r="AW555" s="14" t="str">
        <f ca="1" t="shared" si="48"/>
        <v/>
      </c>
      <c r="AX555" s="14" t="str">
        <f ca="1">IFERROR(VLOOKUP(B555,'[2]2017省级重点项目'!$B$3:$O$206,12,0),"")</f>
        <v/>
      </c>
      <c r="AY555" s="14" t="str">
        <f ca="1">IFERROR(VLOOKUP(B555,'[2]2017省级重点项目'!$B$3:$O$206,9,0),"")</f>
        <v/>
      </c>
      <c r="AZ555" s="14" t="str">
        <f ca="1">IFERROR(VLOOKUP(B555,'[2]2017省级重点项目'!$B$3:$O$206,10,0),"")</f>
        <v/>
      </c>
    </row>
    <row r="556" s="1" customFormat="1" ht="82" customHeight="1" spans="1:52">
      <c r="A556" s="11">
        <f>IF(AJ556="","",COUNTA($AJ$7:AJ556))</f>
        <v>535</v>
      </c>
      <c r="B556" s="14" t="s">
        <v>3759</v>
      </c>
      <c r="C556" s="14" t="s">
        <v>117</v>
      </c>
      <c r="D556" s="14" t="s">
        <v>118</v>
      </c>
      <c r="E556" s="14" t="s">
        <v>78</v>
      </c>
      <c r="F556" s="14" t="s">
        <v>78</v>
      </c>
      <c r="G556" s="11" t="s">
        <v>1140</v>
      </c>
      <c r="H556" s="14" t="s">
        <v>119</v>
      </c>
      <c r="I556" s="14" t="s">
        <v>3760</v>
      </c>
      <c r="J556" s="14" t="s">
        <v>3761</v>
      </c>
      <c r="K556" s="11" t="s">
        <v>3073</v>
      </c>
      <c r="L556" s="20">
        <v>300000</v>
      </c>
      <c r="M556" s="11">
        <v>0</v>
      </c>
      <c r="N556" s="11">
        <v>377000</v>
      </c>
      <c r="O556" s="11">
        <v>300000</v>
      </c>
      <c r="P556" s="11">
        <v>0</v>
      </c>
      <c r="Q556" s="11">
        <v>0</v>
      </c>
      <c r="R556" s="11">
        <v>0</v>
      </c>
      <c r="S556" s="11" t="s">
        <v>66</v>
      </c>
      <c r="T556" s="11" t="s">
        <v>123</v>
      </c>
      <c r="U556" s="20">
        <v>0</v>
      </c>
      <c r="V556" s="14" t="s">
        <v>3762</v>
      </c>
      <c r="W556" s="20">
        <v>120000</v>
      </c>
      <c r="X556" s="14" t="s">
        <v>3763</v>
      </c>
      <c r="Y556" s="29">
        <v>10</v>
      </c>
      <c r="Z556" s="29"/>
      <c r="AA556" s="14">
        <v>1342</v>
      </c>
      <c r="AB556" s="14">
        <v>900</v>
      </c>
      <c r="AC556" s="14"/>
      <c r="AD556" s="14"/>
      <c r="AE556" s="14"/>
      <c r="AF556" s="14"/>
      <c r="AG556" s="47" t="s">
        <v>3764</v>
      </c>
      <c r="AH556" s="14" t="s">
        <v>3765</v>
      </c>
      <c r="AI556" s="14" t="s">
        <v>3766</v>
      </c>
      <c r="AJ556" s="45" t="s">
        <v>119</v>
      </c>
      <c r="AK556" s="11" t="s">
        <v>128</v>
      </c>
      <c r="AL556" s="50" t="s">
        <v>2165</v>
      </c>
      <c r="AM556" s="11" t="s">
        <v>118</v>
      </c>
      <c r="AN556" s="2"/>
      <c r="AO556" s="7" t="s">
        <v>333</v>
      </c>
      <c r="AP556" s="1" t="s">
        <v>78</v>
      </c>
      <c r="AQ556" s="1"/>
      <c r="AR556" s="1"/>
      <c r="AS556" s="1" t="s">
        <v>78</v>
      </c>
      <c r="AT556" s="14" t="str">
        <f ca="1">IFERROR(VLOOKUP(B556,'[2]2017省级重点项目'!$B$3:$O$206,6,0),"")</f>
        <v/>
      </c>
      <c r="AU556" s="14" t="str">
        <f ca="1" t="shared" si="47"/>
        <v/>
      </c>
      <c r="AV556" s="14" t="str">
        <f ca="1">IFERROR(VLOOKUP(B556,'[2]2017省级重点项目'!$B$3:$O$206,7,0),"")</f>
        <v/>
      </c>
      <c r="AW556" s="14" t="str">
        <f ca="1" t="shared" si="48"/>
        <v/>
      </c>
      <c r="AX556" s="14" t="str">
        <f ca="1">IFERROR(VLOOKUP(B556,'[2]2017省级重点项目'!$B$3:$O$206,12,0),"")</f>
        <v/>
      </c>
      <c r="AY556" s="14" t="str">
        <f ca="1">IFERROR(VLOOKUP(B556,'[2]2017省级重点项目'!$B$3:$O$206,9,0),"")</f>
        <v/>
      </c>
      <c r="AZ556" s="14" t="str">
        <f ca="1">IFERROR(VLOOKUP(B556,'[2]2017省级重点项目'!$B$3:$O$206,10,0),"")</f>
        <v/>
      </c>
    </row>
    <row r="557" s="1" customFormat="1" ht="65" customHeight="1" spans="1:52">
      <c r="A557" s="11">
        <f>IF(AJ557="","",COUNTA($AJ$7:AJ557))</f>
        <v>536</v>
      </c>
      <c r="B557" s="14" t="s">
        <v>3767</v>
      </c>
      <c r="C557" s="14" t="s">
        <v>117</v>
      </c>
      <c r="D557" s="14" t="s">
        <v>118</v>
      </c>
      <c r="E557" s="14" t="s">
        <v>61</v>
      </c>
      <c r="F557" s="14" t="s">
        <v>78</v>
      </c>
      <c r="G557" s="11" t="s">
        <v>1140</v>
      </c>
      <c r="H557" s="14" t="s">
        <v>119</v>
      </c>
      <c r="I557" s="14" t="s">
        <v>350</v>
      </c>
      <c r="J557" s="14" t="s">
        <v>3768</v>
      </c>
      <c r="K557" s="11" t="s">
        <v>825</v>
      </c>
      <c r="L557" s="20">
        <v>35000</v>
      </c>
      <c r="M557" s="11">
        <v>0</v>
      </c>
      <c r="N557" s="11">
        <v>18000</v>
      </c>
      <c r="O557" s="11">
        <v>17000</v>
      </c>
      <c r="P557" s="11">
        <v>0</v>
      </c>
      <c r="Q557" s="11">
        <v>0</v>
      </c>
      <c r="R557" s="11">
        <v>0</v>
      </c>
      <c r="S557" s="11" t="s">
        <v>66</v>
      </c>
      <c r="T557" s="11" t="s">
        <v>123</v>
      </c>
      <c r="U557" s="20">
        <v>0</v>
      </c>
      <c r="V557" s="14" t="s">
        <v>3769</v>
      </c>
      <c r="W557" s="20">
        <v>26000</v>
      </c>
      <c r="X557" s="14" t="s">
        <v>3770</v>
      </c>
      <c r="Y557" s="29">
        <v>7</v>
      </c>
      <c r="Z557" s="29"/>
      <c r="AA557" s="14">
        <v>207</v>
      </c>
      <c r="AB557" s="14">
        <v>207</v>
      </c>
      <c r="AC557" s="14"/>
      <c r="AD557" s="14"/>
      <c r="AE557" s="14"/>
      <c r="AF557" s="14"/>
      <c r="AG557" s="47" t="s">
        <v>3771</v>
      </c>
      <c r="AH557" s="14" t="s">
        <v>3772</v>
      </c>
      <c r="AI557" s="14" t="s">
        <v>3772</v>
      </c>
      <c r="AJ557" s="45" t="s">
        <v>119</v>
      </c>
      <c r="AK557" s="11" t="s">
        <v>128</v>
      </c>
      <c r="AL557" s="50" t="s">
        <v>2165</v>
      </c>
      <c r="AM557" s="11" t="s">
        <v>118</v>
      </c>
      <c r="AN557" s="2"/>
      <c r="AO557" s="7" t="s">
        <v>333</v>
      </c>
      <c r="AP557" s="1"/>
      <c r="AQ557" s="1"/>
      <c r="AR557" s="1"/>
      <c r="AS557" s="1"/>
      <c r="AT557" s="14" t="str">
        <f ca="1">IFERROR(VLOOKUP(B557,'[2]2017省级重点项目'!$B$3:$O$206,6,0),"")</f>
        <v/>
      </c>
      <c r="AU557" s="14" t="str">
        <f ca="1" t="shared" si="47"/>
        <v/>
      </c>
      <c r="AV557" s="14" t="str">
        <f ca="1">IFERROR(VLOOKUP(B557,'[2]2017省级重点项目'!$B$3:$O$206,7,0),"")</f>
        <v/>
      </c>
      <c r="AW557" s="14" t="str">
        <f ca="1" t="shared" si="48"/>
        <v/>
      </c>
      <c r="AX557" s="14" t="str">
        <f ca="1">IFERROR(VLOOKUP(B557,'[2]2017省级重点项目'!$B$3:$O$206,12,0),"")</f>
        <v/>
      </c>
      <c r="AY557" s="14" t="str">
        <f ca="1">IFERROR(VLOOKUP(B557,'[2]2017省级重点项目'!$B$3:$O$206,9,0),"")</f>
        <v/>
      </c>
      <c r="AZ557" s="14" t="str">
        <f ca="1">IFERROR(VLOOKUP(B557,'[2]2017省级重点项目'!$B$3:$O$206,10,0),"")</f>
        <v/>
      </c>
    </row>
    <row r="558" s="1" customFormat="1" ht="81" customHeight="1" spans="1:52">
      <c r="A558" s="11">
        <f>IF(AJ558="","",COUNTA($AJ$7:AJ558))</f>
        <v>537</v>
      </c>
      <c r="B558" s="14" t="s">
        <v>3773</v>
      </c>
      <c r="C558" s="14" t="s">
        <v>2186</v>
      </c>
      <c r="D558" s="14" t="s">
        <v>1607</v>
      </c>
      <c r="E558" s="14" t="s">
        <v>61</v>
      </c>
      <c r="F558" s="14" t="s">
        <v>78</v>
      </c>
      <c r="G558" s="11" t="s">
        <v>1140</v>
      </c>
      <c r="H558" s="14" t="s">
        <v>119</v>
      </c>
      <c r="I558" s="14" t="s">
        <v>1356</v>
      </c>
      <c r="J558" s="14" t="s">
        <v>3774</v>
      </c>
      <c r="K558" s="11" t="s">
        <v>3073</v>
      </c>
      <c r="L558" s="20">
        <v>390000</v>
      </c>
      <c r="M558" s="11">
        <v>0</v>
      </c>
      <c r="N558" s="11">
        <v>100000</v>
      </c>
      <c r="O558" s="11">
        <v>200000</v>
      </c>
      <c r="P558" s="11">
        <v>0</v>
      </c>
      <c r="Q558" s="11">
        <v>0</v>
      </c>
      <c r="R558" s="11">
        <v>0</v>
      </c>
      <c r="S558" s="11" t="s">
        <v>66</v>
      </c>
      <c r="T558" s="11" t="s">
        <v>123</v>
      </c>
      <c r="U558" s="20">
        <v>0</v>
      </c>
      <c r="V558" s="14" t="s">
        <v>3775</v>
      </c>
      <c r="W558" s="20">
        <v>160000</v>
      </c>
      <c r="X558" s="14" t="s">
        <v>3776</v>
      </c>
      <c r="Y558" s="29">
        <v>5</v>
      </c>
      <c r="Z558" s="29"/>
      <c r="AA558" s="14"/>
      <c r="AB558" s="14"/>
      <c r="AC558" s="14"/>
      <c r="AD558" s="14"/>
      <c r="AE558" s="14"/>
      <c r="AF558" s="14"/>
      <c r="AG558" s="47" t="s">
        <v>3777</v>
      </c>
      <c r="AH558" s="14" t="s">
        <v>3778</v>
      </c>
      <c r="AI558" s="14" t="s">
        <v>3779</v>
      </c>
      <c r="AJ558" s="45" t="s">
        <v>119</v>
      </c>
      <c r="AK558" s="11" t="s">
        <v>128</v>
      </c>
      <c r="AL558" s="50" t="s">
        <v>2165</v>
      </c>
      <c r="AM558" s="11" t="s">
        <v>118</v>
      </c>
      <c r="AN558" s="2"/>
      <c r="AO558" s="7" t="s">
        <v>333</v>
      </c>
      <c r="AP558" s="1" t="s">
        <v>78</v>
      </c>
      <c r="AQ558" s="1" t="s">
        <v>78</v>
      </c>
      <c r="AR558" s="1"/>
      <c r="AS558" s="1" t="s">
        <v>78</v>
      </c>
      <c r="AT558" s="14">
        <f ca="1">IFERROR(VLOOKUP(B558,'[2]2017省级重点项目'!$B$3:$O$206,6,0),"")</f>
        <v>302000</v>
      </c>
      <c r="AU558" s="14">
        <f ca="1" t="shared" si="47"/>
        <v>88000</v>
      </c>
      <c r="AV558" s="14">
        <f ca="1">IFERROR(VLOOKUP(B558,'[2]2017省级重点项目'!$B$3:$O$206,7,0),"")</f>
        <v>130000</v>
      </c>
      <c r="AW558" s="14">
        <f ca="1" t="shared" si="48"/>
        <v>30000</v>
      </c>
      <c r="AX558" s="14" t="str">
        <f ca="1">IFERROR(VLOOKUP(B558,'[2]2017省级重点项目'!$B$3:$O$206,12,0),"")</f>
        <v>长乐市</v>
      </c>
      <c r="AY558" s="14">
        <f ca="1">IFERROR(VLOOKUP(B558,'[2]2017省级重点项目'!$B$3:$O$206,9,0),"")</f>
        <v>5</v>
      </c>
      <c r="AZ558" s="14" t="str">
        <f ca="1">IFERROR(VLOOKUP(B558,'[2]2017省级重点项目'!$B$3:$O$206,10,0),"")</f>
        <v>无</v>
      </c>
    </row>
    <row r="559" s="1" customFormat="1" ht="78.75" spans="1:52">
      <c r="A559" s="11">
        <f>IF(AJ559="","",COUNTA($AJ$7:AJ559))</f>
        <v>538</v>
      </c>
      <c r="B559" s="14" t="s">
        <v>3780</v>
      </c>
      <c r="C559" s="14" t="s">
        <v>2186</v>
      </c>
      <c r="D559" s="14" t="s">
        <v>61</v>
      </c>
      <c r="E559" s="14" t="s">
        <v>61</v>
      </c>
      <c r="F559" s="14" t="s">
        <v>78</v>
      </c>
      <c r="G559" s="11" t="s">
        <v>1140</v>
      </c>
      <c r="H559" s="14" t="s">
        <v>119</v>
      </c>
      <c r="I559" s="14" t="s">
        <v>1356</v>
      </c>
      <c r="J559" s="14" t="s">
        <v>3781</v>
      </c>
      <c r="K559" s="11" t="s">
        <v>3073</v>
      </c>
      <c r="L559" s="20">
        <v>200000</v>
      </c>
      <c r="M559" s="11">
        <v>0</v>
      </c>
      <c r="N559" s="11">
        <v>70000</v>
      </c>
      <c r="O559" s="11">
        <v>130000</v>
      </c>
      <c r="P559" s="11">
        <v>0</v>
      </c>
      <c r="Q559" s="11">
        <v>0</v>
      </c>
      <c r="R559" s="11">
        <v>0</v>
      </c>
      <c r="S559" s="11" t="s">
        <v>66</v>
      </c>
      <c r="T559" s="11" t="s">
        <v>123</v>
      </c>
      <c r="U559" s="20">
        <v>0</v>
      </c>
      <c r="V559" s="14" t="s">
        <v>3775</v>
      </c>
      <c r="W559" s="20">
        <v>130000</v>
      </c>
      <c r="X559" s="14" t="s">
        <v>3782</v>
      </c>
      <c r="Y559" s="29">
        <v>2</v>
      </c>
      <c r="Z559" s="29"/>
      <c r="AA559" s="14"/>
      <c r="AB559" s="14"/>
      <c r="AC559" s="14"/>
      <c r="AD559" s="14"/>
      <c r="AE559" s="14"/>
      <c r="AF559" s="14"/>
      <c r="AG559" s="47" t="s">
        <v>1360</v>
      </c>
      <c r="AH559" s="14" t="s">
        <v>3783</v>
      </c>
      <c r="AI559" s="14" t="s">
        <v>3783</v>
      </c>
      <c r="AJ559" s="45" t="s">
        <v>119</v>
      </c>
      <c r="AK559" s="11" t="s">
        <v>128</v>
      </c>
      <c r="AL559" s="50" t="s">
        <v>2165</v>
      </c>
      <c r="AM559" s="11" t="s">
        <v>118</v>
      </c>
      <c r="AN559" s="2"/>
      <c r="AO559" s="7" t="s">
        <v>333</v>
      </c>
      <c r="AP559" s="1" t="s">
        <v>78</v>
      </c>
      <c r="AQ559" s="1"/>
      <c r="AR559" s="1"/>
      <c r="AS559" s="1" t="s">
        <v>78</v>
      </c>
      <c r="AT559" s="14" t="str">
        <f ca="1">IFERROR(VLOOKUP(B559,'[2]2017省级重点项目'!$B$3:$O$206,6,0),"")</f>
        <v/>
      </c>
      <c r="AU559" s="14" t="str">
        <f ca="1" t="shared" si="47"/>
        <v/>
      </c>
      <c r="AV559" s="14" t="str">
        <f ca="1">IFERROR(VLOOKUP(B559,'[2]2017省级重点项目'!$B$3:$O$206,7,0),"")</f>
        <v/>
      </c>
      <c r="AW559" s="14" t="str">
        <f ca="1" t="shared" si="48"/>
        <v/>
      </c>
      <c r="AX559" s="14" t="str">
        <f ca="1">IFERROR(VLOOKUP(B559,'[2]2017省级重点项目'!$B$3:$O$206,12,0),"")</f>
        <v/>
      </c>
      <c r="AY559" s="14" t="str">
        <f ca="1">IFERROR(VLOOKUP(B559,'[2]2017省级重点项目'!$B$3:$O$206,9,0),"")</f>
        <v/>
      </c>
      <c r="AZ559" s="14" t="str">
        <f ca="1">IFERROR(VLOOKUP(B559,'[2]2017省级重点项目'!$B$3:$O$206,10,0),"")</f>
        <v/>
      </c>
    </row>
    <row r="560" s="1" customFormat="1" ht="65" customHeight="1" spans="1:52">
      <c r="A560" s="11">
        <f>IF(AJ560="","",COUNTA($AJ$7:AJ560))</f>
        <v>539</v>
      </c>
      <c r="B560" s="14" t="s">
        <v>3784</v>
      </c>
      <c r="C560" s="14" t="s">
        <v>2186</v>
      </c>
      <c r="D560" s="14" t="s">
        <v>61</v>
      </c>
      <c r="E560" s="14" t="s">
        <v>61</v>
      </c>
      <c r="F560" s="14" t="s">
        <v>78</v>
      </c>
      <c r="G560" s="11" t="s">
        <v>1140</v>
      </c>
      <c r="H560" s="14" t="s">
        <v>119</v>
      </c>
      <c r="I560" s="14" t="s">
        <v>1356</v>
      </c>
      <c r="J560" s="14" t="s">
        <v>3785</v>
      </c>
      <c r="K560" s="11" t="s">
        <v>3073</v>
      </c>
      <c r="L560" s="20">
        <v>50000</v>
      </c>
      <c r="M560" s="11">
        <v>0</v>
      </c>
      <c r="N560" s="11">
        <v>20000</v>
      </c>
      <c r="O560" s="11">
        <v>30000</v>
      </c>
      <c r="P560" s="11">
        <v>0</v>
      </c>
      <c r="Q560" s="11">
        <v>0</v>
      </c>
      <c r="R560" s="11">
        <v>0</v>
      </c>
      <c r="S560" s="11" t="s">
        <v>66</v>
      </c>
      <c r="T560" s="11" t="s">
        <v>123</v>
      </c>
      <c r="U560" s="20">
        <v>0</v>
      </c>
      <c r="V560" s="14" t="s">
        <v>3786</v>
      </c>
      <c r="W560" s="20">
        <v>17000</v>
      </c>
      <c r="X560" s="14" t="s">
        <v>3787</v>
      </c>
      <c r="Y560" s="29">
        <v>5</v>
      </c>
      <c r="Z560" s="29"/>
      <c r="AA560" s="14">
        <v>146</v>
      </c>
      <c r="AB560" s="14">
        <v>146</v>
      </c>
      <c r="AC560" s="14"/>
      <c r="AD560" s="14"/>
      <c r="AE560" s="14"/>
      <c r="AF560" s="14"/>
      <c r="AG560" s="47" t="s">
        <v>3788</v>
      </c>
      <c r="AH560" s="14" t="s">
        <v>3789</v>
      </c>
      <c r="AI560" s="14" t="s">
        <v>3789</v>
      </c>
      <c r="AJ560" s="45" t="s">
        <v>119</v>
      </c>
      <c r="AK560" s="11" t="s">
        <v>128</v>
      </c>
      <c r="AL560" s="50" t="s">
        <v>2165</v>
      </c>
      <c r="AM560" s="11" t="s">
        <v>118</v>
      </c>
      <c r="AN560" s="2"/>
      <c r="AO560" s="7" t="s">
        <v>333</v>
      </c>
      <c r="AP560" s="1" t="s">
        <v>78</v>
      </c>
      <c r="AQ560" s="1"/>
      <c r="AR560" s="1"/>
      <c r="AS560" s="1" t="s">
        <v>78</v>
      </c>
      <c r="AT560" s="14" t="str">
        <f ca="1">IFERROR(VLOOKUP(B560,'[2]2017省级重点项目'!$B$3:$O$206,6,0),"")</f>
        <v/>
      </c>
      <c r="AU560" s="14" t="str">
        <f ca="1" t="shared" si="47"/>
        <v/>
      </c>
      <c r="AV560" s="14" t="str">
        <f ca="1">IFERROR(VLOOKUP(B560,'[2]2017省级重点项目'!$B$3:$O$206,7,0),"")</f>
        <v/>
      </c>
      <c r="AW560" s="14" t="str">
        <f ca="1" t="shared" si="48"/>
        <v/>
      </c>
      <c r="AX560" s="14" t="str">
        <f ca="1">IFERROR(VLOOKUP(B560,'[2]2017省级重点项目'!$B$3:$O$206,12,0),"")</f>
        <v/>
      </c>
      <c r="AY560" s="14" t="str">
        <f ca="1">IFERROR(VLOOKUP(B560,'[2]2017省级重点项目'!$B$3:$O$206,9,0),"")</f>
        <v/>
      </c>
      <c r="AZ560" s="14" t="str">
        <f ca="1">IFERROR(VLOOKUP(B560,'[2]2017省级重点项目'!$B$3:$O$206,10,0),"")</f>
        <v/>
      </c>
    </row>
    <row r="561" s="1" customFormat="1" ht="78.75" spans="1:52">
      <c r="A561" s="11">
        <f>IF(AJ561="","",COUNTA($AJ$7:AJ561))</f>
        <v>540</v>
      </c>
      <c r="B561" s="14" t="s">
        <v>3790</v>
      </c>
      <c r="C561" s="14" t="s">
        <v>2186</v>
      </c>
      <c r="D561" s="14" t="s">
        <v>61</v>
      </c>
      <c r="E561" s="14" t="s">
        <v>61</v>
      </c>
      <c r="F561" s="14" t="s">
        <v>78</v>
      </c>
      <c r="G561" s="11" t="s">
        <v>1140</v>
      </c>
      <c r="H561" s="14" t="s">
        <v>119</v>
      </c>
      <c r="I561" s="14"/>
      <c r="J561" s="14" t="s">
        <v>3791</v>
      </c>
      <c r="K561" s="11" t="s">
        <v>3073</v>
      </c>
      <c r="L561" s="20">
        <v>50000</v>
      </c>
      <c r="M561" s="11">
        <v>0</v>
      </c>
      <c r="N561" s="11">
        <v>20000</v>
      </c>
      <c r="O561" s="11">
        <v>30000</v>
      </c>
      <c r="P561" s="11">
        <v>0</v>
      </c>
      <c r="Q561" s="11">
        <v>0</v>
      </c>
      <c r="R561" s="11">
        <v>0</v>
      </c>
      <c r="S561" s="11" t="s">
        <v>66</v>
      </c>
      <c r="T561" s="11" t="s">
        <v>123</v>
      </c>
      <c r="U561" s="20">
        <v>0</v>
      </c>
      <c r="V561" s="14" t="s">
        <v>3160</v>
      </c>
      <c r="W561" s="20">
        <v>10000</v>
      </c>
      <c r="X561" s="14" t="s">
        <v>3792</v>
      </c>
      <c r="Y561" s="29">
        <v>3</v>
      </c>
      <c r="Z561" s="29" t="s">
        <v>103</v>
      </c>
      <c r="AA561" s="14"/>
      <c r="AB561" s="14"/>
      <c r="AC561" s="14"/>
      <c r="AD561" s="14"/>
      <c r="AE561" s="14"/>
      <c r="AF561" s="14"/>
      <c r="AG561" s="47" t="s">
        <v>3793</v>
      </c>
      <c r="AH561" s="14" t="s">
        <v>3794</v>
      </c>
      <c r="AI561" s="14" t="s">
        <v>3794</v>
      </c>
      <c r="AJ561" s="45" t="s">
        <v>119</v>
      </c>
      <c r="AK561" s="11" t="s">
        <v>128</v>
      </c>
      <c r="AL561" s="24" t="s">
        <v>358</v>
      </c>
      <c r="AM561" s="11" t="s">
        <v>118</v>
      </c>
      <c r="AN561" s="2"/>
      <c r="AO561" s="7" t="s">
        <v>333</v>
      </c>
      <c r="AP561" s="1"/>
      <c r="AQ561" s="1"/>
      <c r="AR561" s="1"/>
      <c r="AS561" s="1"/>
      <c r="AT561" s="14" t="str">
        <f ca="1">IFERROR(VLOOKUP(B561,'[2]2017省级重点项目'!$B$3:$O$206,6,0),"")</f>
        <v/>
      </c>
      <c r="AU561" s="14" t="str">
        <f ca="1" t="shared" si="47"/>
        <v/>
      </c>
      <c r="AV561" s="14" t="str">
        <f ca="1">IFERROR(VLOOKUP(B561,'[2]2017省级重点项目'!$B$3:$O$206,7,0),"")</f>
        <v/>
      </c>
      <c r="AW561" s="14" t="str">
        <f ca="1" t="shared" si="48"/>
        <v/>
      </c>
      <c r="AX561" s="14" t="str">
        <f ca="1">IFERROR(VLOOKUP(B561,'[2]2017省级重点项目'!$B$3:$O$206,12,0),"")</f>
        <v/>
      </c>
      <c r="AY561" s="14" t="str">
        <f ca="1">IFERROR(VLOOKUP(B561,'[2]2017省级重点项目'!$B$3:$O$206,9,0),"")</f>
        <v/>
      </c>
      <c r="AZ561" s="14" t="str">
        <f ca="1">IFERROR(VLOOKUP(B561,'[2]2017省级重点项目'!$B$3:$O$206,10,0),"")</f>
        <v/>
      </c>
    </row>
    <row r="562" s="1" customFormat="1" ht="84" spans="1:52">
      <c r="A562" s="11">
        <f>IF(AJ562="","",COUNTA($AJ$7:AJ562))</f>
        <v>541</v>
      </c>
      <c r="B562" s="14" t="s">
        <v>3795</v>
      </c>
      <c r="C562" s="14" t="s">
        <v>2186</v>
      </c>
      <c r="D562" s="14" t="s">
        <v>61</v>
      </c>
      <c r="E562" s="14" t="s">
        <v>61</v>
      </c>
      <c r="F562" s="14" t="s">
        <v>78</v>
      </c>
      <c r="G562" s="11" t="s">
        <v>1140</v>
      </c>
      <c r="H562" s="14" t="s">
        <v>119</v>
      </c>
      <c r="I562" s="14" t="s">
        <v>1356</v>
      </c>
      <c r="J562" s="14" t="s">
        <v>3796</v>
      </c>
      <c r="K562" s="11" t="s">
        <v>825</v>
      </c>
      <c r="L562" s="20">
        <v>21460</v>
      </c>
      <c r="M562" s="11">
        <v>0</v>
      </c>
      <c r="N562" s="11">
        <v>9460</v>
      </c>
      <c r="O562" s="11">
        <v>12000</v>
      </c>
      <c r="P562" s="11">
        <v>0</v>
      </c>
      <c r="Q562" s="11">
        <v>9460</v>
      </c>
      <c r="R562" s="11">
        <v>0</v>
      </c>
      <c r="S562" s="11" t="s">
        <v>66</v>
      </c>
      <c r="T562" s="11" t="s">
        <v>123</v>
      </c>
      <c r="U562" s="20">
        <v>0</v>
      </c>
      <c r="V562" s="14" t="s">
        <v>3797</v>
      </c>
      <c r="W562" s="20">
        <v>5000</v>
      </c>
      <c r="X562" s="14" t="s">
        <v>3798</v>
      </c>
      <c r="Y562" s="29">
        <v>5</v>
      </c>
      <c r="Z562" s="29"/>
      <c r="AA562" s="14">
        <v>0</v>
      </c>
      <c r="AB562" s="14">
        <v>0</v>
      </c>
      <c r="AC562" s="14">
        <v>0</v>
      </c>
      <c r="AD562" s="14">
        <v>0</v>
      </c>
      <c r="AE562" s="14">
        <v>0</v>
      </c>
      <c r="AF562" s="14">
        <v>0</v>
      </c>
      <c r="AG562" s="47" t="s">
        <v>3799</v>
      </c>
      <c r="AH562" s="14" t="s">
        <v>3800</v>
      </c>
      <c r="AI562" s="14" t="s">
        <v>3800</v>
      </c>
      <c r="AJ562" s="45" t="s">
        <v>119</v>
      </c>
      <c r="AK562" s="11" t="s">
        <v>128</v>
      </c>
      <c r="AL562" s="24" t="s">
        <v>358</v>
      </c>
      <c r="AM562" s="11" t="s">
        <v>118</v>
      </c>
      <c r="AN562" s="2"/>
      <c r="AO562" s="7" t="s">
        <v>1159</v>
      </c>
      <c r="AP562" s="1"/>
      <c r="AQ562" s="1" t="s">
        <v>78</v>
      </c>
      <c r="AR562" s="1"/>
      <c r="AS562" s="1"/>
      <c r="AT562" s="14">
        <f ca="1">IFERROR(VLOOKUP(B562,'[2]2017省级重点项目'!$B$3:$O$206,6,0),"")</f>
        <v>21460</v>
      </c>
      <c r="AU562" s="14">
        <f ca="1" t="shared" si="47"/>
        <v>0</v>
      </c>
      <c r="AV562" s="14">
        <f ca="1">IFERROR(VLOOKUP(B562,'[2]2017省级重点项目'!$B$3:$O$206,7,0),"")</f>
        <v>5000</v>
      </c>
      <c r="AW562" s="14">
        <f ca="1" t="shared" si="48"/>
        <v>0</v>
      </c>
      <c r="AX562" s="14" t="str">
        <f ca="1">IFERROR(VLOOKUP(B562,'[2]2017省级重点项目'!$B$3:$O$206,12,0),"")</f>
        <v>长乐市</v>
      </c>
      <c r="AY562" s="14">
        <f ca="1">IFERROR(VLOOKUP(B562,'[2]2017省级重点项目'!$B$3:$O$206,9,0),"")</f>
        <v>5</v>
      </c>
      <c r="AZ562" s="14" t="str">
        <f ca="1">IFERROR(VLOOKUP(B562,'[2]2017省级重点项目'!$B$3:$O$206,10,0),"")</f>
        <v>无</v>
      </c>
    </row>
    <row r="563" s="1" customFormat="1" ht="78.75" spans="1:52">
      <c r="A563" s="11">
        <f>IF(AJ563="","",COUNTA($AJ$7:AJ563))</f>
        <v>542</v>
      </c>
      <c r="B563" s="14" t="s">
        <v>3801</v>
      </c>
      <c r="C563" s="14" t="s">
        <v>2186</v>
      </c>
      <c r="D563" s="14" t="s">
        <v>2186</v>
      </c>
      <c r="E563" s="14" t="s">
        <v>61</v>
      </c>
      <c r="F563" s="14" t="s">
        <v>78</v>
      </c>
      <c r="G563" s="11" t="s">
        <v>1140</v>
      </c>
      <c r="H563" s="14" t="s">
        <v>119</v>
      </c>
      <c r="I563" s="14" t="s">
        <v>350</v>
      </c>
      <c r="J563" s="14" t="s">
        <v>3802</v>
      </c>
      <c r="K563" s="11" t="s">
        <v>825</v>
      </c>
      <c r="L563" s="20">
        <v>49000</v>
      </c>
      <c r="M563" s="11">
        <v>0</v>
      </c>
      <c r="N563" s="11">
        <v>19000</v>
      </c>
      <c r="O563" s="11">
        <v>30000</v>
      </c>
      <c r="P563" s="11">
        <v>0</v>
      </c>
      <c r="Q563" s="11">
        <v>0</v>
      </c>
      <c r="R563" s="11">
        <v>0</v>
      </c>
      <c r="S563" s="11" t="s">
        <v>66</v>
      </c>
      <c r="T563" s="11" t="s">
        <v>123</v>
      </c>
      <c r="U563" s="20">
        <v>0</v>
      </c>
      <c r="V563" s="14" t="s">
        <v>3803</v>
      </c>
      <c r="W563" s="20">
        <v>20000</v>
      </c>
      <c r="X563" s="14" t="s">
        <v>3804</v>
      </c>
      <c r="Y563" s="29">
        <v>3</v>
      </c>
      <c r="Z563" s="29"/>
      <c r="AA563" s="14">
        <v>0</v>
      </c>
      <c r="AB563" s="14">
        <v>0</v>
      </c>
      <c r="AC563" s="14">
        <v>0</v>
      </c>
      <c r="AD563" s="14">
        <v>0</v>
      </c>
      <c r="AE563" s="14">
        <v>0</v>
      </c>
      <c r="AF563" s="14">
        <v>0</v>
      </c>
      <c r="AG563" s="47" t="s">
        <v>3805</v>
      </c>
      <c r="AH563" s="14" t="s">
        <v>3806</v>
      </c>
      <c r="AI563" s="14" t="s">
        <v>3806</v>
      </c>
      <c r="AJ563" s="45" t="s">
        <v>119</v>
      </c>
      <c r="AK563" s="11" t="s">
        <v>128</v>
      </c>
      <c r="AL563" s="24" t="s">
        <v>358</v>
      </c>
      <c r="AM563" s="11" t="s">
        <v>118</v>
      </c>
      <c r="AN563" s="2"/>
      <c r="AO563" s="7" t="s">
        <v>333</v>
      </c>
      <c r="AP563" s="1" t="s">
        <v>78</v>
      </c>
      <c r="AQ563" s="1" t="s">
        <v>78</v>
      </c>
      <c r="AR563" s="1"/>
      <c r="AS563" s="1"/>
      <c r="AT563" s="14">
        <f ca="1">IFERROR(VLOOKUP(B563,'[2]2017省级重点项目'!$B$3:$O$206,6,0),"")</f>
        <v>49000</v>
      </c>
      <c r="AU563" s="14">
        <f ca="1" t="shared" si="47"/>
        <v>0</v>
      </c>
      <c r="AV563" s="14">
        <f ca="1">IFERROR(VLOOKUP(B563,'[2]2017省级重点项目'!$B$3:$O$206,7,0),"")</f>
        <v>20000</v>
      </c>
      <c r="AW563" s="14">
        <f ca="1" t="shared" si="48"/>
        <v>0</v>
      </c>
      <c r="AX563" s="14" t="str">
        <f ca="1">IFERROR(VLOOKUP(B563,'[2]2017省级重点项目'!$B$3:$O$206,12,0),"")</f>
        <v>长乐市</v>
      </c>
      <c r="AY563" s="14">
        <f ca="1">IFERROR(VLOOKUP(B563,'[2]2017省级重点项目'!$B$3:$O$206,9,0),"")</f>
        <v>3</v>
      </c>
      <c r="AZ563" s="14" t="str">
        <f ca="1">IFERROR(VLOOKUP(B563,'[2]2017省级重点项目'!$B$3:$O$206,10,0),"")</f>
        <v>无</v>
      </c>
    </row>
    <row r="564" s="1" customFormat="1" ht="84" spans="1:52">
      <c r="A564" s="11">
        <f>IF(AJ564="","",COUNTA($AJ$7:AJ564))</f>
        <v>543</v>
      </c>
      <c r="B564" s="14" t="s">
        <v>3807</v>
      </c>
      <c r="C564" s="14" t="s">
        <v>2186</v>
      </c>
      <c r="D564" s="14" t="s">
        <v>2186</v>
      </c>
      <c r="E564" s="14" t="s">
        <v>61</v>
      </c>
      <c r="F564" s="14" t="s">
        <v>78</v>
      </c>
      <c r="G564" s="11" t="s">
        <v>1140</v>
      </c>
      <c r="H564" s="14" t="s">
        <v>119</v>
      </c>
      <c r="I564" s="14" t="s">
        <v>350</v>
      </c>
      <c r="J564" s="14" t="s">
        <v>3808</v>
      </c>
      <c r="K564" s="11" t="s">
        <v>825</v>
      </c>
      <c r="L564" s="20">
        <v>57000</v>
      </c>
      <c r="M564" s="11">
        <v>0</v>
      </c>
      <c r="N564" s="11">
        <v>17000</v>
      </c>
      <c r="O564" s="11">
        <v>40000</v>
      </c>
      <c r="P564" s="11">
        <v>0</v>
      </c>
      <c r="Q564" s="11">
        <v>0</v>
      </c>
      <c r="R564" s="11">
        <v>0</v>
      </c>
      <c r="S564" s="11" t="s">
        <v>66</v>
      </c>
      <c r="T564" s="11" t="s">
        <v>123</v>
      </c>
      <c r="U564" s="20">
        <v>0</v>
      </c>
      <c r="V564" s="14" t="s">
        <v>3803</v>
      </c>
      <c r="W564" s="20">
        <v>30000</v>
      </c>
      <c r="X564" s="14" t="s">
        <v>3809</v>
      </c>
      <c r="Y564" s="29">
        <v>4</v>
      </c>
      <c r="Z564" s="29"/>
      <c r="AA564" s="14">
        <v>0</v>
      </c>
      <c r="AB564" s="14">
        <v>0</v>
      </c>
      <c r="AC564" s="14">
        <v>0</v>
      </c>
      <c r="AD564" s="14">
        <v>0</v>
      </c>
      <c r="AE564" s="14">
        <v>0</v>
      </c>
      <c r="AF564" s="14">
        <v>0</v>
      </c>
      <c r="AG564" s="47" t="s">
        <v>3810</v>
      </c>
      <c r="AH564" s="14" t="s">
        <v>3811</v>
      </c>
      <c r="AI564" s="14" t="s">
        <v>3811</v>
      </c>
      <c r="AJ564" s="45" t="s">
        <v>119</v>
      </c>
      <c r="AK564" s="11" t="s">
        <v>128</v>
      </c>
      <c r="AL564" s="24" t="s">
        <v>358</v>
      </c>
      <c r="AM564" s="11" t="s">
        <v>118</v>
      </c>
      <c r="AN564" s="2"/>
      <c r="AO564" s="7" t="s">
        <v>1159</v>
      </c>
      <c r="AP564" s="1" t="s">
        <v>78</v>
      </c>
      <c r="AQ564" s="1" t="s">
        <v>78</v>
      </c>
      <c r="AR564" s="1"/>
      <c r="AS564" s="1"/>
      <c r="AT564" s="14">
        <f ca="1">IFERROR(VLOOKUP(B564,'[2]2017省级重点项目'!$B$3:$O$206,6,0),"")</f>
        <v>57000</v>
      </c>
      <c r="AU564" s="14">
        <f ca="1" t="shared" si="47"/>
        <v>0</v>
      </c>
      <c r="AV564" s="14">
        <f ca="1">IFERROR(VLOOKUP(B564,'[2]2017省级重点项目'!$B$3:$O$206,7,0),"")</f>
        <v>20000</v>
      </c>
      <c r="AW564" s="14">
        <f ca="1" t="shared" si="48"/>
        <v>10000</v>
      </c>
      <c r="AX564" s="14" t="str">
        <f ca="1">IFERROR(VLOOKUP(B564,'[2]2017省级重点项目'!$B$3:$O$206,12,0),"")</f>
        <v>长乐市</v>
      </c>
      <c r="AY564" s="14">
        <f ca="1">IFERROR(VLOOKUP(B564,'[2]2017省级重点项目'!$B$3:$O$206,9,0),"")</f>
        <v>4</v>
      </c>
      <c r="AZ564" s="14" t="str">
        <f ca="1">IFERROR(VLOOKUP(B564,'[2]2017省级重点项目'!$B$3:$O$206,10,0),"")</f>
        <v>无</v>
      </c>
    </row>
    <row r="565" s="1" customFormat="1" ht="96" spans="1:52">
      <c r="A565" s="11">
        <f>IF(AJ565="","",COUNTA($AJ$7:AJ565))</f>
        <v>544</v>
      </c>
      <c r="B565" s="14" t="s">
        <v>3812</v>
      </c>
      <c r="C565" s="14" t="s">
        <v>2186</v>
      </c>
      <c r="D565" s="14" t="s">
        <v>2186</v>
      </c>
      <c r="E565" s="14" t="s">
        <v>61</v>
      </c>
      <c r="F565" s="14" t="s">
        <v>78</v>
      </c>
      <c r="G565" s="11" t="s">
        <v>1140</v>
      </c>
      <c r="H565" s="14" t="s">
        <v>119</v>
      </c>
      <c r="I565" s="14" t="s">
        <v>350</v>
      </c>
      <c r="J565" s="14" t="s">
        <v>3813</v>
      </c>
      <c r="K565" s="11" t="s">
        <v>825</v>
      </c>
      <c r="L565" s="20">
        <v>62000</v>
      </c>
      <c r="M565" s="11">
        <v>0</v>
      </c>
      <c r="N565" s="11">
        <v>22000</v>
      </c>
      <c r="O565" s="11">
        <v>40000</v>
      </c>
      <c r="P565" s="11">
        <v>0</v>
      </c>
      <c r="Q565" s="11">
        <v>0</v>
      </c>
      <c r="R565" s="11">
        <v>0</v>
      </c>
      <c r="S565" s="11" t="s">
        <v>66</v>
      </c>
      <c r="T565" s="11" t="s">
        <v>123</v>
      </c>
      <c r="U565" s="20">
        <v>0</v>
      </c>
      <c r="V565" s="14" t="s">
        <v>3803</v>
      </c>
      <c r="W565" s="20">
        <v>30000</v>
      </c>
      <c r="X565" s="14" t="s">
        <v>3804</v>
      </c>
      <c r="Y565" s="29">
        <v>5</v>
      </c>
      <c r="Z565" s="29"/>
      <c r="AA565" s="14">
        <v>0</v>
      </c>
      <c r="AB565" s="14">
        <v>0</v>
      </c>
      <c r="AC565" s="14">
        <v>0</v>
      </c>
      <c r="AD565" s="14">
        <v>0</v>
      </c>
      <c r="AE565" s="14">
        <v>0</v>
      </c>
      <c r="AF565" s="14">
        <v>0</v>
      </c>
      <c r="AG565" s="47" t="s">
        <v>3814</v>
      </c>
      <c r="AH565" s="14" t="s">
        <v>3815</v>
      </c>
      <c r="AI565" s="14" t="s">
        <v>3815</v>
      </c>
      <c r="AJ565" s="45" t="s">
        <v>119</v>
      </c>
      <c r="AK565" s="11" t="s">
        <v>128</v>
      </c>
      <c r="AL565" s="24" t="s">
        <v>358</v>
      </c>
      <c r="AM565" s="11" t="s">
        <v>118</v>
      </c>
      <c r="AN565" s="2"/>
      <c r="AO565" s="7" t="s">
        <v>1159</v>
      </c>
      <c r="AP565" s="1" t="s">
        <v>78</v>
      </c>
      <c r="AQ565" s="1" t="s">
        <v>78</v>
      </c>
      <c r="AR565" s="1"/>
      <c r="AS565" s="1"/>
      <c r="AT565" s="14">
        <f ca="1">IFERROR(VLOOKUP(B565,'[2]2017省级重点项目'!$B$3:$O$206,6,0),"")</f>
        <v>62000</v>
      </c>
      <c r="AU565" s="14">
        <f ca="1" t="shared" si="47"/>
        <v>0</v>
      </c>
      <c r="AV565" s="14">
        <f ca="1">IFERROR(VLOOKUP(B565,'[2]2017省级重点项目'!$B$3:$O$206,7,0),"")</f>
        <v>20000</v>
      </c>
      <c r="AW565" s="14">
        <f ca="1" t="shared" si="48"/>
        <v>10000</v>
      </c>
      <c r="AX565" s="14" t="str">
        <f ca="1">IFERROR(VLOOKUP(B565,'[2]2017省级重点项目'!$B$3:$O$206,12,0),"")</f>
        <v>长乐市</v>
      </c>
      <c r="AY565" s="14">
        <f ca="1">IFERROR(VLOOKUP(B565,'[2]2017省级重点项目'!$B$3:$O$206,9,0),"")</f>
        <v>5</v>
      </c>
      <c r="AZ565" s="14" t="str">
        <f ca="1">IFERROR(VLOOKUP(B565,'[2]2017省级重点项目'!$B$3:$O$206,10,0),"")</f>
        <v>无</v>
      </c>
    </row>
    <row r="566" s="1" customFormat="1" ht="72" spans="1:52">
      <c r="A566" s="11">
        <f>IF(AJ566="","",COUNTA($AJ$7:AJ566))</f>
        <v>545</v>
      </c>
      <c r="B566" s="14" t="s">
        <v>3816</v>
      </c>
      <c r="C566" s="14" t="s">
        <v>2186</v>
      </c>
      <c r="D566" s="14" t="s">
        <v>2186</v>
      </c>
      <c r="E566" s="14" t="s">
        <v>61</v>
      </c>
      <c r="F566" s="14" t="s">
        <v>78</v>
      </c>
      <c r="G566" s="11" t="s">
        <v>1140</v>
      </c>
      <c r="H566" s="14" t="s">
        <v>119</v>
      </c>
      <c r="I566" s="14" t="s">
        <v>3817</v>
      </c>
      <c r="J566" s="14" t="s">
        <v>3818</v>
      </c>
      <c r="K566" s="11" t="s">
        <v>825</v>
      </c>
      <c r="L566" s="20">
        <v>63000</v>
      </c>
      <c r="M566" s="11">
        <v>0</v>
      </c>
      <c r="N566" s="11">
        <v>23000</v>
      </c>
      <c r="O566" s="11">
        <v>40000</v>
      </c>
      <c r="P566" s="11">
        <v>0</v>
      </c>
      <c r="Q566" s="11">
        <v>0</v>
      </c>
      <c r="R566" s="11">
        <v>0</v>
      </c>
      <c r="S566" s="11" t="s">
        <v>66</v>
      </c>
      <c r="T566" s="11" t="s">
        <v>123</v>
      </c>
      <c r="U566" s="20">
        <v>0</v>
      </c>
      <c r="V566" s="14" t="s">
        <v>3803</v>
      </c>
      <c r="W566" s="20">
        <v>30000</v>
      </c>
      <c r="X566" s="14" t="s">
        <v>3819</v>
      </c>
      <c r="Y566" s="29">
        <v>4</v>
      </c>
      <c r="Z566" s="29"/>
      <c r="AA566" s="14">
        <v>0</v>
      </c>
      <c r="AB566" s="14">
        <v>0</v>
      </c>
      <c r="AC566" s="14">
        <v>0</v>
      </c>
      <c r="AD566" s="14">
        <v>0</v>
      </c>
      <c r="AE566" s="14">
        <v>0</v>
      </c>
      <c r="AF566" s="14">
        <v>0</v>
      </c>
      <c r="AG566" s="47" t="s">
        <v>3820</v>
      </c>
      <c r="AH566" s="14" t="s">
        <v>3821</v>
      </c>
      <c r="AI566" s="14" t="s">
        <v>3821</v>
      </c>
      <c r="AJ566" s="45" t="s">
        <v>119</v>
      </c>
      <c r="AK566" s="11" t="s">
        <v>128</v>
      </c>
      <c r="AL566" s="24" t="s">
        <v>358</v>
      </c>
      <c r="AM566" s="11" t="s">
        <v>118</v>
      </c>
      <c r="AN566" s="2"/>
      <c r="AO566" s="7" t="s">
        <v>1159</v>
      </c>
      <c r="AP566" s="1" t="s">
        <v>78</v>
      </c>
      <c r="AQ566" s="1" t="s">
        <v>78</v>
      </c>
      <c r="AR566" s="1"/>
      <c r="AS566" s="1"/>
      <c r="AT566" s="14">
        <f ca="1">IFERROR(VLOOKUP(B566,'[2]2017省级重点项目'!$B$3:$O$206,6,0),"")</f>
        <v>63000</v>
      </c>
      <c r="AU566" s="14">
        <f ca="1" t="shared" si="47"/>
        <v>0</v>
      </c>
      <c r="AV566" s="14">
        <f ca="1">IFERROR(VLOOKUP(B566,'[2]2017省级重点项目'!$B$3:$O$206,7,0),"")</f>
        <v>10000</v>
      </c>
      <c r="AW566" s="14">
        <f ca="1" t="shared" si="48"/>
        <v>20000</v>
      </c>
      <c r="AX566" s="14" t="str">
        <f ca="1">IFERROR(VLOOKUP(B566,'[2]2017省级重点项目'!$B$3:$O$206,12,0),"")</f>
        <v>长乐市</v>
      </c>
      <c r="AY566" s="14">
        <f ca="1">IFERROR(VLOOKUP(B566,'[2]2017省级重点项目'!$B$3:$O$206,9,0),"")</f>
        <v>4</v>
      </c>
      <c r="AZ566" s="14" t="str">
        <f ca="1">IFERROR(VLOOKUP(B566,'[2]2017省级重点项目'!$B$3:$O$206,10,0),"")</f>
        <v>无</v>
      </c>
    </row>
    <row r="567" s="1" customFormat="1" ht="72" spans="1:52">
      <c r="A567" s="11">
        <f>IF(AJ567="","",COUNTA($AJ$7:AJ567))</f>
        <v>546</v>
      </c>
      <c r="B567" s="15" t="s">
        <v>3822</v>
      </c>
      <c r="C567" s="13" t="s">
        <v>61</v>
      </c>
      <c r="D567" s="13" t="s">
        <v>61</v>
      </c>
      <c r="E567" s="13" t="s">
        <v>61</v>
      </c>
      <c r="F567" s="13" t="s">
        <v>78</v>
      </c>
      <c r="G567" s="13" t="s">
        <v>1140</v>
      </c>
      <c r="H567" s="13" t="s">
        <v>1386</v>
      </c>
      <c r="I567" s="13" t="s">
        <v>3823</v>
      </c>
      <c r="J567" s="12" t="s">
        <v>3824</v>
      </c>
      <c r="K567" s="134" t="s">
        <v>3825</v>
      </c>
      <c r="L567" s="21">
        <v>42600</v>
      </c>
      <c r="M567" s="13">
        <v>0</v>
      </c>
      <c r="N567" s="13">
        <v>12600</v>
      </c>
      <c r="O567" s="13">
        <v>30000</v>
      </c>
      <c r="P567" s="13">
        <v>0</v>
      </c>
      <c r="Q567" s="13">
        <v>0</v>
      </c>
      <c r="R567" s="13">
        <v>0</v>
      </c>
      <c r="S567" s="13"/>
      <c r="T567" s="13" t="s">
        <v>61</v>
      </c>
      <c r="U567" s="21">
        <v>0</v>
      </c>
      <c r="V567" s="12" t="s">
        <v>3160</v>
      </c>
      <c r="W567" s="21">
        <v>25000</v>
      </c>
      <c r="X567" s="15" t="s">
        <v>3826</v>
      </c>
      <c r="Y567" s="29">
        <v>3</v>
      </c>
      <c r="Z567" s="30"/>
      <c r="AA567" s="12"/>
      <c r="AB567" s="12"/>
      <c r="AC567" s="12"/>
      <c r="AD567" s="12"/>
      <c r="AE567" s="12"/>
      <c r="AF567" s="12"/>
      <c r="AG567" s="22" t="s">
        <v>3777</v>
      </c>
      <c r="AH567" s="12"/>
      <c r="AI567" s="12"/>
      <c r="AJ567" s="45" t="s">
        <v>119</v>
      </c>
      <c r="AK567" s="11" t="s">
        <v>128</v>
      </c>
      <c r="AL567" s="24" t="s">
        <v>207</v>
      </c>
      <c r="AM567" s="11" t="s">
        <v>118</v>
      </c>
      <c r="AN567" s="11"/>
      <c r="AO567" s="13"/>
      <c r="AP567" s="12"/>
      <c r="AQ567" s="12"/>
      <c r="AR567" s="12"/>
      <c r="AS567" s="12"/>
      <c r="AT567" s="14" t="str">
        <f ca="1">IFERROR(VLOOKUP(B567,'[2]2017省级重点项目'!$B$3:$O$206,6,0),"")</f>
        <v/>
      </c>
      <c r="AU567" s="14" t="str">
        <f ca="1" t="shared" si="47"/>
        <v/>
      </c>
      <c r="AV567" s="14" t="str">
        <f ca="1">IFERROR(VLOOKUP(B567,'[2]2017省级重点项目'!$B$3:$O$206,7,0),"")</f>
        <v/>
      </c>
      <c r="AW567" s="14" t="str">
        <f ca="1" t="shared" si="48"/>
        <v/>
      </c>
      <c r="AX567" s="14" t="str">
        <f ca="1">IFERROR(VLOOKUP(B567,'[2]2017省级重点项目'!$B$3:$O$206,12,0),"")</f>
        <v/>
      </c>
      <c r="AY567" s="14" t="str">
        <f ca="1">IFERROR(VLOOKUP(B567,'[2]2017省级重点项目'!$B$3:$O$206,9,0),"")</f>
        <v/>
      </c>
      <c r="AZ567" s="14" t="str">
        <f ca="1">IFERROR(VLOOKUP(B567,'[2]2017省级重点项目'!$B$3:$O$206,10,0),"")</f>
        <v/>
      </c>
    </row>
    <row r="568" s="1" customFormat="1" ht="62" customHeight="1" spans="1:52">
      <c r="A568" s="11">
        <f>IF(AJ568="","",COUNTA($AJ$7:AJ568))</f>
        <v>547</v>
      </c>
      <c r="B568" s="12" t="s">
        <v>3827</v>
      </c>
      <c r="C568" s="12" t="s">
        <v>61</v>
      </c>
      <c r="D568" s="12" t="s">
        <v>78</v>
      </c>
      <c r="E568" s="12" t="s">
        <v>78</v>
      </c>
      <c r="F568" s="12" t="s">
        <v>61</v>
      </c>
      <c r="G568" s="13" t="s">
        <v>1140</v>
      </c>
      <c r="H568" s="12" t="s">
        <v>130</v>
      </c>
      <c r="I568" s="12" t="s">
        <v>2202</v>
      </c>
      <c r="J568" s="12" t="s">
        <v>3828</v>
      </c>
      <c r="K568" s="13" t="s">
        <v>1598</v>
      </c>
      <c r="L568" s="21">
        <v>12000</v>
      </c>
      <c r="M568" s="13">
        <v>0</v>
      </c>
      <c r="N568" s="13">
        <v>12000</v>
      </c>
      <c r="O568" s="13">
        <v>0</v>
      </c>
      <c r="P568" s="13">
        <v>0</v>
      </c>
      <c r="Q568" s="13">
        <v>0</v>
      </c>
      <c r="R568" s="13">
        <v>0</v>
      </c>
      <c r="S568" s="13" t="s">
        <v>66</v>
      </c>
      <c r="T568" s="13" t="s">
        <v>35</v>
      </c>
      <c r="U568" s="21">
        <v>2000</v>
      </c>
      <c r="V568" s="12" t="s">
        <v>3829</v>
      </c>
      <c r="W568" s="21">
        <v>10000</v>
      </c>
      <c r="X568" s="12" t="s">
        <v>3830</v>
      </c>
      <c r="Y568" s="30">
        <v>2</v>
      </c>
      <c r="Z568" s="30"/>
      <c r="AA568" s="12">
        <v>58.94</v>
      </c>
      <c r="AB568" s="12">
        <v>0</v>
      </c>
      <c r="AC568" s="12">
        <v>0</v>
      </c>
      <c r="AD568" s="12">
        <v>0</v>
      </c>
      <c r="AE568" s="12">
        <v>0</v>
      </c>
      <c r="AF568" s="12">
        <v>0</v>
      </c>
      <c r="AG568" s="22" t="s">
        <v>3831</v>
      </c>
      <c r="AH568" s="12" t="s">
        <v>3832</v>
      </c>
      <c r="AI568" s="12" t="s">
        <v>3832</v>
      </c>
      <c r="AJ568" s="46" t="s">
        <v>130</v>
      </c>
      <c r="AK568" s="13" t="s">
        <v>139</v>
      </c>
      <c r="AL568" s="24" t="s">
        <v>158</v>
      </c>
      <c r="AM568" s="13" t="s">
        <v>118</v>
      </c>
      <c r="AN568" s="13"/>
      <c r="AO568" s="12"/>
      <c r="AP568" s="12" t="s">
        <v>78</v>
      </c>
      <c r="AQ568" s="12"/>
      <c r="AR568" s="12"/>
      <c r="AS568" s="12"/>
      <c r="AT568" s="14" t="str">
        <f ca="1">IFERROR(VLOOKUP(B568,'[2]2017省级重点项目'!$B$3:$O$206,6,0),"")</f>
        <v/>
      </c>
      <c r="AU568" s="14" t="str">
        <f ca="1" t="shared" si="47"/>
        <v/>
      </c>
      <c r="AV568" s="14" t="str">
        <f ca="1">IFERROR(VLOOKUP(B568,'[2]2017省级重点项目'!$B$3:$O$206,7,0),"")</f>
        <v/>
      </c>
      <c r="AW568" s="14" t="str">
        <f ca="1" t="shared" si="48"/>
        <v/>
      </c>
      <c r="AX568" s="14" t="str">
        <f ca="1">IFERROR(VLOOKUP(B568,'[2]2017省级重点项目'!$B$3:$O$206,12,0),"")</f>
        <v/>
      </c>
      <c r="AY568" s="14" t="str">
        <f ca="1">IFERROR(VLOOKUP(B568,'[2]2017省级重点项目'!$B$3:$O$206,9,0),"")</f>
        <v/>
      </c>
      <c r="AZ568" s="14" t="str">
        <f ca="1">IFERROR(VLOOKUP(B568,'[2]2017省级重点项目'!$B$3:$O$206,10,0),"")</f>
        <v/>
      </c>
    </row>
    <row r="569" s="1" customFormat="1" ht="62" customHeight="1" spans="1:52">
      <c r="A569" s="11">
        <f>IF(AJ569="","",COUNTA($AJ$7:AJ569))</f>
        <v>548</v>
      </c>
      <c r="B569" s="12" t="s">
        <v>3833</v>
      </c>
      <c r="C569" s="12" t="s">
        <v>150</v>
      </c>
      <c r="D569" s="12" t="s">
        <v>61</v>
      </c>
      <c r="E569" s="12" t="s">
        <v>61</v>
      </c>
      <c r="F569" s="12" t="s">
        <v>61</v>
      </c>
      <c r="G569" s="13" t="s">
        <v>1140</v>
      </c>
      <c r="H569" s="12" t="s">
        <v>130</v>
      </c>
      <c r="I569" s="12" t="s">
        <v>2202</v>
      </c>
      <c r="J569" s="12" t="s">
        <v>3834</v>
      </c>
      <c r="K569" s="13" t="s">
        <v>1598</v>
      </c>
      <c r="L569" s="21">
        <v>22000</v>
      </c>
      <c r="M569" s="13">
        <v>0</v>
      </c>
      <c r="N569" s="13">
        <v>22000</v>
      </c>
      <c r="O569" s="13">
        <v>0</v>
      </c>
      <c r="P569" s="13">
        <v>0</v>
      </c>
      <c r="Q569" s="13">
        <v>0</v>
      </c>
      <c r="R569" s="13">
        <v>0</v>
      </c>
      <c r="S569" s="13" t="s">
        <v>66</v>
      </c>
      <c r="T569" s="13" t="s">
        <v>35</v>
      </c>
      <c r="U569" s="21">
        <v>1000</v>
      </c>
      <c r="V569" s="12" t="s">
        <v>3829</v>
      </c>
      <c r="W569" s="21">
        <v>21000</v>
      </c>
      <c r="X569" s="12" t="s">
        <v>3835</v>
      </c>
      <c r="Y569" s="30">
        <v>1</v>
      </c>
      <c r="Z569" s="30">
        <v>12</v>
      </c>
      <c r="AA569" s="12">
        <v>49</v>
      </c>
      <c r="AB569" s="12">
        <v>49</v>
      </c>
      <c r="AC569" s="12">
        <v>0</v>
      </c>
      <c r="AD569" s="12">
        <v>0</v>
      </c>
      <c r="AE569" s="12">
        <v>0</v>
      </c>
      <c r="AF569" s="12">
        <v>0</v>
      </c>
      <c r="AG569" s="22" t="s">
        <v>3836</v>
      </c>
      <c r="AH569" s="12" t="s">
        <v>3837</v>
      </c>
      <c r="AI569" s="12" t="s">
        <v>3837</v>
      </c>
      <c r="AJ569" s="46" t="s">
        <v>130</v>
      </c>
      <c r="AK569" s="13" t="s">
        <v>139</v>
      </c>
      <c r="AL569" s="24" t="s">
        <v>158</v>
      </c>
      <c r="AM569" s="13" t="s">
        <v>118</v>
      </c>
      <c r="AN569" s="13"/>
      <c r="AO569" s="12"/>
      <c r="AP569" s="12" t="s">
        <v>78</v>
      </c>
      <c r="AQ569" s="12"/>
      <c r="AR569" s="12"/>
      <c r="AS569" s="12"/>
      <c r="AT569" s="14" t="str">
        <f ca="1">IFERROR(VLOOKUP(B569,'[2]2017省级重点项目'!$B$3:$O$206,6,0),"")</f>
        <v/>
      </c>
      <c r="AU569" s="14" t="str">
        <f ca="1" t="shared" si="47"/>
        <v/>
      </c>
      <c r="AV569" s="14" t="str">
        <f ca="1">IFERROR(VLOOKUP(B569,'[2]2017省级重点项目'!$B$3:$O$206,7,0),"")</f>
        <v/>
      </c>
      <c r="AW569" s="14" t="str">
        <f ca="1" t="shared" si="48"/>
        <v/>
      </c>
      <c r="AX569" s="14" t="str">
        <f ca="1">IFERROR(VLOOKUP(B569,'[2]2017省级重点项目'!$B$3:$O$206,12,0),"")</f>
        <v/>
      </c>
      <c r="AY569" s="14" t="str">
        <f ca="1">IFERROR(VLOOKUP(B569,'[2]2017省级重点项目'!$B$3:$O$206,9,0),"")</f>
        <v/>
      </c>
      <c r="AZ569" s="14" t="str">
        <f ca="1">IFERROR(VLOOKUP(B569,'[2]2017省级重点项目'!$B$3:$O$206,10,0),"")</f>
        <v/>
      </c>
    </row>
    <row r="570" s="1" customFormat="1" ht="67.5" spans="1:52">
      <c r="A570" s="11">
        <f>IF(AJ570="","",COUNTA($AJ$7:AJ570))</f>
        <v>549</v>
      </c>
      <c r="B570" s="12" t="s">
        <v>3838</v>
      </c>
      <c r="C570" s="12" t="s">
        <v>150</v>
      </c>
      <c r="D570" s="12" t="s">
        <v>61</v>
      </c>
      <c r="E570" s="12" t="s">
        <v>61</v>
      </c>
      <c r="F570" s="12" t="s">
        <v>61</v>
      </c>
      <c r="G570" s="13" t="s">
        <v>1140</v>
      </c>
      <c r="H570" s="12" t="s">
        <v>130</v>
      </c>
      <c r="I570" s="12" t="s">
        <v>651</v>
      </c>
      <c r="J570" s="12" t="s">
        <v>3839</v>
      </c>
      <c r="K570" s="13" t="s">
        <v>1598</v>
      </c>
      <c r="L570" s="21">
        <v>40000</v>
      </c>
      <c r="M570" s="13">
        <v>0</v>
      </c>
      <c r="N570" s="13">
        <v>40000</v>
      </c>
      <c r="O570" s="13">
        <v>0</v>
      </c>
      <c r="P570" s="13">
        <v>0</v>
      </c>
      <c r="Q570" s="13">
        <v>0</v>
      </c>
      <c r="R570" s="13">
        <v>0</v>
      </c>
      <c r="S570" s="13" t="s">
        <v>83</v>
      </c>
      <c r="T570" s="13" t="s">
        <v>35</v>
      </c>
      <c r="U570" s="21">
        <v>0</v>
      </c>
      <c r="V570" s="12" t="s">
        <v>3840</v>
      </c>
      <c r="W570" s="21">
        <v>40000</v>
      </c>
      <c r="X570" s="12" t="s">
        <v>3841</v>
      </c>
      <c r="Y570" s="30">
        <v>1</v>
      </c>
      <c r="Z570" s="30">
        <v>9</v>
      </c>
      <c r="AA570" s="12">
        <v>0</v>
      </c>
      <c r="AB570" s="12">
        <v>0</v>
      </c>
      <c r="AC570" s="12">
        <v>0</v>
      </c>
      <c r="AD570" s="12">
        <v>0</v>
      </c>
      <c r="AE570" s="12">
        <v>0</v>
      </c>
      <c r="AF570" s="12">
        <v>0</v>
      </c>
      <c r="AG570" s="22" t="s">
        <v>3842</v>
      </c>
      <c r="AH570" s="12" t="s">
        <v>3843</v>
      </c>
      <c r="AI570" s="12" t="s">
        <v>3843</v>
      </c>
      <c r="AJ570" s="46" t="s">
        <v>130</v>
      </c>
      <c r="AK570" s="13" t="s">
        <v>139</v>
      </c>
      <c r="AL570" s="24" t="s">
        <v>158</v>
      </c>
      <c r="AM570" s="13" t="s">
        <v>118</v>
      </c>
      <c r="AN570" s="13"/>
      <c r="AO570" s="12"/>
      <c r="AP570" s="12" t="s">
        <v>78</v>
      </c>
      <c r="AQ570" s="12"/>
      <c r="AR570" s="12"/>
      <c r="AS570" s="12"/>
      <c r="AT570" s="14" t="str">
        <f ca="1">IFERROR(VLOOKUP(B570,'[2]2017省级重点项目'!$B$3:$O$206,6,0),"")</f>
        <v/>
      </c>
      <c r="AU570" s="14" t="str">
        <f ca="1" t="shared" si="47"/>
        <v/>
      </c>
      <c r="AV570" s="14" t="str">
        <f ca="1">IFERROR(VLOOKUP(B570,'[2]2017省级重点项目'!$B$3:$O$206,7,0),"")</f>
        <v/>
      </c>
      <c r="AW570" s="14" t="str">
        <f ca="1" t="shared" si="48"/>
        <v/>
      </c>
      <c r="AX570" s="14" t="str">
        <f ca="1">IFERROR(VLOOKUP(B570,'[2]2017省级重点项目'!$B$3:$O$206,12,0),"")</f>
        <v/>
      </c>
      <c r="AY570" s="14" t="str">
        <f ca="1">IFERROR(VLOOKUP(B570,'[2]2017省级重点项目'!$B$3:$O$206,9,0),"")</f>
        <v/>
      </c>
      <c r="AZ570" s="14" t="str">
        <f ca="1">IFERROR(VLOOKUP(B570,'[2]2017省级重点项目'!$B$3:$O$206,10,0),"")</f>
        <v/>
      </c>
    </row>
    <row r="571" s="1" customFormat="1" ht="86" customHeight="1" spans="1:52">
      <c r="A571" s="11">
        <f>IF(AJ571="","",COUNTA($AJ$7:AJ571))</f>
        <v>550</v>
      </c>
      <c r="B571" s="12" t="s">
        <v>3844</v>
      </c>
      <c r="C571" s="12" t="s">
        <v>61</v>
      </c>
      <c r="D571" s="12" t="s">
        <v>61</v>
      </c>
      <c r="E571" s="12" t="s">
        <v>61</v>
      </c>
      <c r="F571" s="12" t="s">
        <v>78</v>
      </c>
      <c r="G571" s="11" t="s">
        <v>1140</v>
      </c>
      <c r="H571" s="12" t="s">
        <v>168</v>
      </c>
      <c r="I571" s="12" t="s">
        <v>180</v>
      </c>
      <c r="J571" s="12" t="s">
        <v>3845</v>
      </c>
      <c r="K571" s="13" t="s">
        <v>825</v>
      </c>
      <c r="L571" s="21">
        <v>15000</v>
      </c>
      <c r="M571" s="13">
        <v>0</v>
      </c>
      <c r="N571" s="13">
        <v>10000</v>
      </c>
      <c r="O571" s="13">
        <v>5000</v>
      </c>
      <c r="P571" s="13">
        <v>0</v>
      </c>
      <c r="Q571" s="13">
        <v>0</v>
      </c>
      <c r="R571" s="13">
        <v>0</v>
      </c>
      <c r="S571" s="13" t="s">
        <v>66</v>
      </c>
      <c r="T571" s="13" t="s">
        <v>35</v>
      </c>
      <c r="U571" s="21">
        <v>0</v>
      </c>
      <c r="V571" s="12" t="s">
        <v>3846</v>
      </c>
      <c r="W571" s="21">
        <v>11000</v>
      </c>
      <c r="X571" s="12" t="s">
        <v>3847</v>
      </c>
      <c r="Y571" s="30">
        <v>3</v>
      </c>
      <c r="Z571" s="30"/>
      <c r="AA571" s="12">
        <v>97</v>
      </c>
      <c r="AB571" s="12">
        <v>97</v>
      </c>
      <c r="AC571" s="12"/>
      <c r="AD571" s="12"/>
      <c r="AE571" s="12"/>
      <c r="AF571" s="12"/>
      <c r="AG571" s="22" t="s">
        <v>3848</v>
      </c>
      <c r="AH571" s="12" t="s">
        <v>3849</v>
      </c>
      <c r="AI571" s="12" t="s">
        <v>3849</v>
      </c>
      <c r="AJ571" s="49" t="s">
        <v>168</v>
      </c>
      <c r="AK571" s="24" t="s">
        <v>177</v>
      </c>
      <c r="AL571" s="24" t="s">
        <v>195</v>
      </c>
      <c r="AM571" s="24" t="s">
        <v>118</v>
      </c>
      <c r="AN571" s="24"/>
      <c r="AO571" s="12" t="s">
        <v>333</v>
      </c>
      <c r="AP571" s="14"/>
      <c r="AQ571" s="14"/>
      <c r="AR571" s="14"/>
      <c r="AS571" s="14"/>
      <c r="AT571" s="14" t="str">
        <f ca="1">IFERROR(VLOOKUP(B571,'[2]2017省级重点项目'!$B$3:$O$206,6,0),"")</f>
        <v/>
      </c>
      <c r="AU571" s="14" t="str">
        <f ca="1" t="shared" si="47"/>
        <v/>
      </c>
      <c r="AV571" s="14" t="str">
        <f ca="1">IFERROR(VLOOKUP(B571,'[2]2017省级重点项目'!$B$3:$O$206,7,0),"")</f>
        <v/>
      </c>
      <c r="AW571" s="14" t="str">
        <f ca="1" t="shared" si="48"/>
        <v/>
      </c>
      <c r="AX571" s="14" t="str">
        <f ca="1">IFERROR(VLOOKUP(B571,'[2]2017省级重点项目'!$B$3:$O$206,12,0),"")</f>
        <v/>
      </c>
      <c r="AY571" s="14" t="str">
        <f ca="1">IFERROR(VLOOKUP(B571,'[2]2017省级重点项目'!$B$3:$O$206,9,0),"")</f>
        <v/>
      </c>
      <c r="AZ571" s="14" t="str">
        <f ca="1">IFERROR(VLOOKUP(B571,'[2]2017省级重点项目'!$B$3:$O$206,10,0),"")</f>
        <v/>
      </c>
    </row>
    <row r="572" s="1" customFormat="1" ht="120" spans="1:52">
      <c r="A572" s="11">
        <f>IF(AJ572="","",COUNTA($AJ$7:AJ572))</f>
        <v>551</v>
      </c>
      <c r="B572" s="15" t="s">
        <v>3850</v>
      </c>
      <c r="C572" s="15" t="s">
        <v>61</v>
      </c>
      <c r="D572" s="15" t="s">
        <v>61</v>
      </c>
      <c r="E572" s="15" t="s">
        <v>61</v>
      </c>
      <c r="F572" s="15" t="s">
        <v>78</v>
      </c>
      <c r="G572" s="11" t="s">
        <v>1140</v>
      </c>
      <c r="H572" s="15" t="s">
        <v>168</v>
      </c>
      <c r="I572" s="15" t="s">
        <v>3851</v>
      </c>
      <c r="J572" s="15" t="s">
        <v>3852</v>
      </c>
      <c r="K572" s="17" t="s">
        <v>825</v>
      </c>
      <c r="L572" s="21">
        <v>30000</v>
      </c>
      <c r="M572" s="66">
        <v>0</v>
      </c>
      <c r="N572" s="17">
        <v>30000</v>
      </c>
      <c r="O572" s="17">
        <v>0</v>
      </c>
      <c r="P572" s="17">
        <v>0</v>
      </c>
      <c r="Q572" s="17">
        <v>0</v>
      </c>
      <c r="R572" s="17">
        <v>0</v>
      </c>
      <c r="S572" s="66" t="s">
        <v>66</v>
      </c>
      <c r="T572" s="17" t="s">
        <v>123</v>
      </c>
      <c r="U572" s="21">
        <v>0</v>
      </c>
      <c r="V572" s="15" t="s">
        <v>3853</v>
      </c>
      <c r="W572" s="21">
        <v>20000</v>
      </c>
      <c r="X572" s="15" t="s">
        <v>3854</v>
      </c>
      <c r="Y572" s="30">
        <v>9</v>
      </c>
      <c r="Z572" s="30"/>
      <c r="AA572" s="15">
        <v>50</v>
      </c>
      <c r="AB572" s="15">
        <v>50</v>
      </c>
      <c r="AC572" s="15">
        <v>0</v>
      </c>
      <c r="AD572" s="15">
        <v>0</v>
      </c>
      <c r="AE572" s="15">
        <v>0</v>
      </c>
      <c r="AF572" s="15">
        <v>0</v>
      </c>
      <c r="AG572" s="48" t="s">
        <v>3855</v>
      </c>
      <c r="AH572" s="15" t="s">
        <v>3856</v>
      </c>
      <c r="AI572" s="15" t="s">
        <v>3857</v>
      </c>
      <c r="AJ572" s="49" t="s">
        <v>168</v>
      </c>
      <c r="AK572" s="24" t="s">
        <v>177</v>
      </c>
      <c r="AL572" s="24" t="s">
        <v>195</v>
      </c>
      <c r="AM572" s="24" t="s">
        <v>118</v>
      </c>
      <c r="AN572" s="24"/>
      <c r="AO572" s="12" t="s">
        <v>1150</v>
      </c>
      <c r="AP572" s="14" t="s">
        <v>78</v>
      </c>
      <c r="AQ572" s="14"/>
      <c r="AR572" s="14"/>
      <c r="AS572" s="14"/>
      <c r="AT572" s="14" t="str">
        <f ca="1">IFERROR(VLOOKUP(B572,'[2]2017省级重点项目'!$B$3:$O$206,6,0),"")</f>
        <v/>
      </c>
      <c r="AU572" s="14" t="str">
        <f ca="1" t="shared" si="47"/>
        <v/>
      </c>
      <c r="AV572" s="14" t="str">
        <f ca="1">IFERROR(VLOOKUP(B572,'[2]2017省级重点项目'!$B$3:$O$206,7,0),"")</f>
        <v/>
      </c>
      <c r="AW572" s="14" t="str">
        <f ca="1" t="shared" si="48"/>
        <v/>
      </c>
      <c r="AX572" s="14" t="str">
        <f ca="1">IFERROR(VLOOKUP(B572,'[2]2017省级重点项目'!$B$3:$O$206,12,0),"")</f>
        <v/>
      </c>
      <c r="AY572" s="14" t="str">
        <f ca="1">IFERROR(VLOOKUP(B572,'[2]2017省级重点项目'!$B$3:$O$206,9,0),"")</f>
        <v/>
      </c>
      <c r="AZ572" s="14" t="str">
        <f ca="1">IFERROR(VLOOKUP(B572,'[2]2017省级重点项目'!$B$3:$O$206,10,0),"")</f>
        <v/>
      </c>
    </row>
    <row r="573" s="1" customFormat="1" ht="78" customHeight="1" spans="1:52">
      <c r="A573" s="11">
        <f>IF(AJ573="","",COUNTA($AJ$7:AJ573))</f>
        <v>552</v>
      </c>
      <c r="B573" s="12" t="s">
        <v>3858</v>
      </c>
      <c r="C573" s="12" t="s">
        <v>61</v>
      </c>
      <c r="D573" s="12" t="s">
        <v>61</v>
      </c>
      <c r="E573" s="12" t="s">
        <v>61</v>
      </c>
      <c r="F573" s="12" t="s">
        <v>78</v>
      </c>
      <c r="G573" s="11" t="s">
        <v>1140</v>
      </c>
      <c r="H573" s="12" t="s">
        <v>168</v>
      </c>
      <c r="I573" s="12" t="s">
        <v>189</v>
      </c>
      <c r="J573" s="12" t="s">
        <v>3859</v>
      </c>
      <c r="K573" s="13" t="s">
        <v>3073</v>
      </c>
      <c r="L573" s="21">
        <v>80000</v>
      </c>
      <c r="M573" s="13"/>
      <c r="N573" s="13"/>
      <c r="O573" s="13"/>
      <c r="P573" s="13"/>
      <c r="Q573" s="13"/>
      <c r="R573" s="13"/>
      <c r="S573" s="13"/>
      <c r="T573" s="13"/>
      <c r="U573" s="21">
        <v>0</v>
      </c>
      <c r="V573" s="12" t="s">
        <v>3860</v>
      </c>
      <c r="W573" s="21">
        <v>15000</v>
      </c>
      <c r="X573" s="15" t="s">
        <v>3861</v>
      </c>
      <c r="Y573" s="30">
        <v>12</v>
      </c>
      <c r="Z573" s="30"/>
      <c r="AA573" s="12"/>
      <c r="AB573" s="12"/>
      <c r="AC573" s="12"/>
      <c r="AD573" s="12"/>
      <c r="AE573" s="12"/>
      <c r="AF573" s="12"/>
      <c r="AG573" s="22" t="s">
        <v>3862</v>
      </c>
      <c r="AH573" s="12" t="s">
        <v>3863</v>
      </c>
      <c r="AI573" s="12"/>
      <c r="AJ573" s="49" t="s">
        <v>168</v>
      </c>
      <c r="AK573" s="24" t="s">
        <v>177</v>
      </c>
      <c r="AL573" s="50" t="s">
        <v>178</v>
      </c>
      <c r="AM573" s="24" t="s">
        <v>118</v>
      </c>
      <c r="AN573" s="24"/>
      <c r="AO573" s="12" t="s">
        <v>333</v>
      </c>
      <c r="AP573" s="14"/>
      <c r="AQ573" s="14" t="s">
        <v>78</v>
      </c>
      <c r="AR573" s="14"/>
      <c r="AS573" s="14"/>
      <c r="AT573" s="14">
        <f ca="1">IFERROR(VLOOKUP(B573,'[2]2017省级重点项目'!$B$3:$O$206,6,0),"")</f>
        <v>80000</v>
      </c>
      <c r="AU573" s="14">
        <f ca="1" t="shared" si="47"/>
        <v>0</v>
      </c>
      <c r="AV573" s="14">
        <f ca="1">IFERROR(VLOOKUP(B573,'[2]2017省级重点项目'!$B$3:$O$206,7,0),"")</f>
        <v>500</v>
      </c>
      <c r="AW573" s="14">
        <f ca="1" t="shared" si="48"/>
        <v>14500</v>
      </c>
      <c r="AX573" s="14" t="str">
        <f ca="1">IFERROR(VLOOKUP(B573,'[2]2017省级重点项目'!$B$3:$O$206,12,0),"")</f>
        <v>连江县</v>
      </c>
      <c r="AY573" s="14">
        <f ca="1">IFERROR(VLOOKUP(B573,'[2]2017省级重点项目'!$B$3:$O$206,9,0),"")</f>
        <v>12</v>
      </c>
      <c r="AZ573" s="14" t="str">
        <f ca="1">IFERROR(VLOOKUP(B573,'[2]2017省级重点项目'!$B$3:$O$206,10,0),"")</f>
        <v>无</v>
      </c>
    </row>
    <row r="574" s="1" customFormat="1" ht="108" spans="1:52">
      <c r="A574" s="11">
        <f>IF(AJ574="","",COUNTA($AJ$7:AJ574))</f>
        <v>553</v>
      </c>
      <c r="B574" s="15" t="s">
        <v>3864</v>
      </c>
      <c r="C574" s="16" t="s">
        <v>1607</v>
      </c>
      <c r="D574" s="16" t="s">
        <v>1607</v>
      </c>
      <c r="E574" s="16" t="s">
        <v>78</v>
      </c>
      <c r="F574" s="16" t="s">
        <v>78</v>
      </c>
      <c r="G574" s="11" t="s">
        <v>1140</v>
      </c>
      <c r="H574" s="16" t="s">
        <v>168</v>
      </c>
      <c r="I574" s="16" t="s">
        <v>3865</v>
      </c>
      <c r="J574" s="16" t="s">
        <v>3866</v>
      </c>
      <c r="K574" s="24" t="s">
        <v>3088</v>
      </c>
      <c r="L574" s="20">
        <v>140000</v>
      </c>
      <c r="M574" s="24"/>
      <c r="N574" s="24"/>
      <c r="O574" s="24"/>
      <c r="P574" s="24"/>
      <c r="Q574" s="24"/>
      <c r="R574" s="26"/>
      <c r="S574" s="24" t="s">
        <v>66</v>
      </c>
      <c r="T574" s="24" t="s">
        <v>123</v>
      </c>
      <c r="U574" s="20">
        <v>0</v>
      </c>
      <c r="V574" s="16" t="s">
        <v>3867</v>
      </c>
      <c r="W574" s="20">
        <v>30000</v>
      </c>
      <c r="X574" s="16" t="s">
        <v>3868</v>
      </c>
      <c r="Y574" s="31">
        <v>12</v>
      </c>
      <c r="Z574" s="30"/>
      <c r="AA574" s="16"/>
      <c r="AB574" s="16"/>
      <c r="AC574" s="16"/>
      <c r="AD574" s="16"/>
      <c r="AE574" s="16"/>
      <c r="AF574" s="16"/>
      <c r="AG574" s="51" t="s">
        <v>3869</v>
      </c>
      <c r="AH574" s="16"/>
      <c r="AI574" s="16" t="s">
        <v>3870</v>
      </c>
      <c r="AJ574" s="49" t="s">
        <v>168</v>
      </c>
      <c r="AK574" s="24" t="s">
        <v>177</v>
      </c>
      <c r="AL574" s="50" t="s">
        <v>178</v>
      </c>
      <c r="AM574" s="24" t="s">
        <v>118</v>
      </c>
      <c r="AN574" s="24"/>
      <c r="AO574" s="12" t="s">
        <v>333</v>
      </c>
      <c r="AP574" s="14" t="s">
        <v>78</v>
      </c>
      <c r="AQ574" s="14" t="s">
        <v>78</v>
      </c>
      <c r="AR574" s="14" t="s">
        <v>78</v>
      </c>
      <c r="AS574" s="14"/>
      <c r="AT574" s="14">
        <f ca="1">IFERROR(VLOOKUP(B574,'[2]2017省级重点项目'!$B$3:$O$206,6,0),"")</f>
        <v>140000</v>
      </c>
      <c r="AU574" s="14">
        <f ca="1" t="shared" si="47"/>
        <v>0</v>
      </c>
      <c r="AV574" s="14">
        <f ca="1">IFERROR(VLOOKUP(B574,'[2]2017省级重点项目'!$B$3:$O$206,7,0),"")</f>
        <v>10000</v>
      </c>
      <c r="AW574" s="14">
        <f ca="1" t="shared" si="48"/>
        <v>20000</v>
      </c>
      <c r="AX574" s="14" t="str">
        <f ca="1">IFERROR(VLOOKUP(B574,'[2]2017省级重点项目'!$B$3:$O$206,12,0),"")</f>
        <v>连江县</v>
      </c>
      <c r="AY574" s="14">
        <f ca="1">IFERROR(VLOOKUP(B574,'[2]2017省级重点项目'!$B$3:$O$206,9,0),"")</f>
        <v>12</v>
      </c>
      <c r="AZ574" s="14" t="str">
        <f ca="1">IFERROR(VLOOKUP(B574,'[2]2017省级重点项目'!$B$3:$O$206,10,0),"")</f>
        <v>无</v>
      </c>
    </row>
    <row r="575" s="1" customFormat="1" ht="93" customHeight="1" spans="1:52">
      <c r="A575" s="11">
        <f>IF(AJ575="","",COUNTA($AJ$7:AJ575))</f>
        <v>554</v>
      </c>
      <c r="B575" s="12" t="s">
        <v>3871</v>
      </c>
      <c r="C575" s="12" t="s">
        <v>1607</v>
      </c>
      <c r="D575" s="12" t="s">
        <v>118</v>
      </c>
      <c r="E575" s="12" t="s">
        <v>61</v>
      </c>
      <c r="F575" s="12" t="s">
        <v>61</v>
      </c>
      <c r="G575" s="13" t="s">
        <v>1140</v>
      </c>
      <c r="H575" s="12" t="s">
        <v>197</v>
      </c>
      <c r="I575" s="12" t="s">
        <v>3872</v>
      </c>
      <c r="J575" s="12" t="s">
        <v>3873</v>
      </c>
      <c r="K575" s="13" t="s">
        <v>3073</v>
      </c>
      <c r="L575" s="21">
        <v>35000</v>
      </c>
      <c r="M575" s="13">
        <v>0</v>
      </c>
      <c r="N575" s="13">
        <v>0</v>
      </c>
      <c r="O575" s="13">
        <v>0</v>
      </c>
      <c r="P575" s="13">
        <v>35000</v>
      </c>
      <c r="Q575" s="13">
        <v>0</v>
      </c>
      <c r="R575" s="13">
        <v>0</v>
      </c>
      <c r="S575" s="13" t="s">
        <v>1323</v>
      </c>
      <c r="T575" s="13" t="s">
        <v>35</v>
      </c>
      <c r="U575" s="21">
        <v>0</v>
      </c>
      <c r="V575" s="12" t="s">
        <v>3874</v>
      </c>
      <c r="W575" s="21">
        <v>20000</v>
      </c>
      <c r="X575" s="12" t="s">
        <v>3875</v>
      </c>
      <c r="Y575" s="30">
        <v>10</v>
      </c>
      <c r="Z575" s="30"/>
      <c r="AA575" s="12">
        <v>360</v>
      </c>
      <c r="AB575" s="12">
        <v>360</v>
      </c>
      <c r="AC575" s="12">
        <v>360</v>
      </c>
      <c r="AD575" s="12">
        <v>360</v>
      </c>
      <c r="AE575" s="12">
        <v>0</v>
      </c>
      <c r="AF575" s="12">
        <v>0</v>
      </c>
      <c r="AG575" s="22" t="s">
        <v>3876</v>
      </c>
      <c r="AH575" s="12" t="s">
        <v>3877</v>
      </c>
      <c r="AI575" s="12" t="s">
        <v>3878</v>
      </c>
      <c r="AJ575" s="46" t="s">
        <v>197</v>
      </c>
      <c r="AK575" s="13" t="s">
        <v>206</v>
      </c>
      <c r="AL575" s="50" t="s">
        <v>227</v>
      </c>
      <c r="AM575" s="13" t="s">
        <v>118</v>
      </c>
      <c r="AN575" s="13"/>
      <c r="AO575" s="12" t="s">
        <v>333</v>
      </c>
      <c r="AP575" s="12" t="s">
        <v>78</v>
      </c>
      <c r="AQ575" s="12" t="s">
        <v>78</v>
      </c>
      <c r="AR575" s="12" t="s">
        <v>78</v>
      </c>
      <c r="AS575" s="12"/>
      <c r="AT575" s="14">
        <f ca="1">IFERROR(VLOOKUP(B575,'[2]2017省级重点项目'!$B$3:$O$206,6,0),"")</f>
        <v>152498</v>
      </c>
      <c r="AU575" s="14">
        <f ca="1" t="shared" si="47"/>
        <v>-117498</v>
      </c>
      <c r="AV575" s="14">
        <f ca="1">IFERROR(VLOOKUP(B575,'[2]2017省级重点项目'!$B$3:$O$206,7,0),"")</f>
        <v>20000</v>
      </c>
      <c r="AW575" s="14">
        <f ca="1" t="shared" si="48"/>
        <v>0</v>
      </c>
      <c r="AX575" s="14" t="str">
        <f ca="1">IFERROR(VLOOKUP(B575,'[2]2017省级重点项目'!$B$3:$O$206,12,0),"")</f>
        <v>闽清县</v>
      </c>
      <c r="AY575" s="14">
        <f ca="1">IFERROR(VLOOKUP(B575,'[2]2017省级重点项目'!$B$3:$O$206,9,0),"")</f>
        <v>6</v>
      </c>
      <c r="AZ575" s="14" t="str">
        <f ca="1">IFERROR(VLOOKUP(B575,'[2]2017省级重点项目'!$B$3:$O$206,10,0),"")</f>
        <v>无</v>
      </c>
    </row>
    <row r="576" s="1" customFormat="1" ht="127" customHeight="1" spans="1:52">
      <c r="A576" s="11">
        <f>IF(AJ576="","",COUNTA($AJ$7:AJ576))</f>
        <v>555</v>
      </c>
      <c r="B576" s="12" t="s">
        <v>3879</v>
      </c>
      <c r="C576" s="12" t="s">
        <v>117</v>
      </c>
      <c r="D576" s="12" t="s">
        <v>118</v>
      </c>
      <c r="E576" s="12" t="s">
        <v>78</v>
      </c>
      <c r="F576" s="12" t="s">
        <v>78</v>
      </c>
      <c r="G576" s="13" t="s">
        <v>1140</v>
      </c>
      <c r="H576" s="12" t="s">
        <v>229</v>
      </c>
      <c r="I576" s="12" t="s">
        <v>241</v>
      </c>
      <c r="J576" s="12" t="s">
        <v>3880</v>
      </c>
      <c r="K576" s="13" t="s">
        <v>3073</v>
      </c>
      <c r="L576" s="21">
        <v>327780</v>
      </c>
      <c r="M576" s="13"/>
      <c r="N576" s="13">
        <v>131780</v>
      </c>
      <c r="O576" s="13">
        <v>196000</v>
      </c>
      <c r="P576" s="13"/>
      <c r="Q576" s="13"/>
      <c r="R576" s="13"/>
      <c r="S576" s="13" t="s">
        <v>661</v>
      </c>
      <c r="T576" s="13" t="s">
        <v>221</v>
      </c>
      <c r="U576" s="21">
        <v>2000</v>
      </c>
      <c r="V576" s="12" t="s">
        <v>3881</v>
      </c>
      <c r="W576" s="21">
        <v>50000</v>
      </c>
      <c r="X576" s="12" t="s">
        <v>3882</v>
      </c>
      <c r="Y576" s="30">
        <v>5</v>
      </c>
      <c r="Z576" s="30"/>
      <c r="AA576" s="12">
        <v>860</v>
      </c>
      <c r="AB576" s="12">
        <v>300</v>
      </c>
      <c r="AC576" s="12"/>
      <c r="AD576" s="12"/>
      <c r="AE576" s="12"/>
      <c r="AF576" s="12"/>
      <c r="AG576" s="22" t="s">
        <v>3883</v>
      </c>
      <c r="AH576" s="12" t="s">
        <v>3884</v>
      </c>
      <c r="AI576" s="12" t="s">
        <v>3885</v>
      </c>
      <c r="AJ576" s="46" t="s">
        <v>229</v>
      </c>
      <c r="AK576" s="13" t="s">
        <v>238</v>
      </c>
      <c r="AL576" s="24" t="s">
        <v>455</v>
      </c>
      <c r="AM576" s="13" t="s">
        <v>118</v>
      </c>
      <c r="AN576" s="13"/>
      <c r="AO576" s="12" t="s">
        <v>333</v>
      </c>
      <c r="AP576" s="12" t="s">
        <v>78</v>
      </c>
      <c r="AQ576" s="12" t="s">
        <v>78</v>
      </c>
      <c r="AR576" s="12" t="s">
        <v>78</v>
      </c>
      <c r="AS576" s="12"/>
      <c r="AT576" s="14">
        <f ca="1">IFERROR(VLOOKUP(B576,'[2]2017省级重点项目'!$B$3:$O$206,6,0),"")</f>
        <v>227780</v>
      </c>
      <c r="AU576" s="14">
        <f ca="1" t="shared" si="47"/>
        <v>100000</v>
      </c>
      <c r="AV576" s="14">
        <f ca="1">IFERROR(VLOOKUP(B576,'[2]2017省级重点项目'!$B$3:$O$206,7,0),"")</f>
        <v>40000</v>
      </c>
      <c r="AW576" s="14">
        <f ca="1" t="shared" si="48"/>
        <v>10000</v>
      </c>
      <c r="AX576" s="14" t="str">
        <f ca="1">IFERROR(VLOOKUP(B576,'[2]2017省级重点项目'!$B$3:$O$206,12,0),"")</f>
        <v>罗源县</v>
      </c>
      <c r="AY576" s="14">
        <f ca="1">IFERROR(VLOOKUP(B576,'[2]2017省级重点项目'!$B$3:$O$206,9,0),"")</f>
        <v>5</v>
      </c>
      <c r="AZ576" s="14" t="str">
        <f ca="1">IFERROR(VLOOKUP(B576,'[2]2017省级重点项目'!$B$3:$O$206,10,0),"")</f>
        <v>无</v>
      </c>
    </row>
    <row r="577" s="1" customFormat="1" ht="72" spans="1:52">
      <c r="A577" s="11">
        <f>IF(AJ577="","",COUNTA($AJ$7:AJ577))</f>
        <v>556</v>
      </c>
      <c r="B577" s="12" t="s">
        <v>3886</v>
      </c>
      <c r="C577" s="12" t="s">
        <v>150</v>
      </c>
      <c r="D577" s="12" t="s">
        <v>118</v>
      </c>
      <c r="E577" s="123" t="s">
        <v>61</v>
      </c>
      <c r="F577" s="123" t="s">
        <v>78</v>
      </c>
      <c r="G577" s="13" t="s">
        <v>1140</v>
      </c>
      <c r="H577" s="12" t="s">
        <v>229</v>
      </c>
      <c r="I577" s="12" t="s">
        <v>241</v>
      </c>
      <c r="J577" s="12" t="s">
        <v>3887</v>
      </c>
      <c r="K577" s="13" t="s">
        <v>3073</v>
      </c>
      <c r="L577" s="21">
        <v>200000</v>
      </c>
      <c r="M577" s="13"/>
      <c r="N577" s="13">
        <v>100000</v>
      </c>
      <c r="O577" s="13">
        <v>100000</v>
      </c>
      <c r="P577" s="13"/>
      <c r="Q577" s="13"/>
      <c r="R577" s="13"/>
      <c r="S577" s="13" t="s">
        <v>66</v>
      </c>
      <c r="T577" s="13" t="s">
        <v>35</v>
      </c>
      <c r="U577" s="21">
        <v>0</v>
      </c>
      <c r="V577" s="12" t="s">
        <v>3797</v>
      </c>
      <c r="W577" s="21">
        <v>50000</v>
      </c>
      <c r="X577" s="12" t="s">
        <v>3888</v>
      </c>
      <c r="Y577" s="30">
        <v>10</v>
      </c>
      <c r="Z577" s="30"/>
      <c r="AA577" s="12">
        <v>1000</v>
      </c>
      <c r="AB577" s="12"/>
      <c r="AC577" s="12"/>
      <c r="AD577" s="12"/>
      <c r="AE577" s="12"/>
      <c r="AF577" s="12"/>
      <c r="AG577" s="22" t="s">
        <v>3889</v>
      </c>
      <c r="AH577" s="12" t="s">
        <v>3890</v>
      </c>
      <c r="AI577" s="12" t="s">
        <v>3890</v>
      </c>
      <c r="AJ577" s="46" t="s">
        <v>229</v>
      </c>
      <c r="AK577" s="13" t="s">
        <v>238</v>
      </c>
      <c r="AL577" s="24" t="s">
        <v>239</v>
      </c>
      <c r="AM577" s="13" t="s">
        <v>118</v>
      </c>
      <c r="AN577" s="13"/>
      <c r="AO577" s="12" t="s">
        <v>1150</v>
      </c>
      <c r="AP577" s="12" t="s">
        <v>78</v>
      </c>
      <c r="AQ577" s="12" t="s">
        <v>78</v>
      </c>
      <c r="AR577" s="12"/>
      <c r="AS577" s="12"/>
      <c r="AT577" s="14">
        <f ca="1">IFERROR(VLOOKUP(B577,'[2]2017省级重点项目'!$B$3:$O$206,6,0),"")</f>
        <v>200000</v>
      </c>
      <c r="AU577" s="14">
        <f ca="1" t="shared" si="47"/>
        <v>0</v>
      </c>
      <c r="AV577" s="14">
        <f ca="1">IFERROR(VLOOKUP(B577,'[2]2017省级重点项目'!$B$3:$O$206,7,0),"")</f>
        <v>10000</v>
      </c>
      <c r="AW577" s="14">
        <f ca="1" t="shared" si="48"/>
        <v>40000</v>
      </c>
      <c r="AX577" s="14" t="str">
        <f ca="1">IFERROR(VLOOKUP(B577,'[2]2017省级重点项目'!$B$3:$O$206,12,0),"")</f>
        <v>罗源县</v>
      </c>
      <c r="AY577" s="14">
        <f ca="1">IFERROR(VLOOKUP(B577,'[2]2017省级重点项目'!$B$3:$O$206,9,0),"")</f>
        <v>12</v>
      </c>
      <c r="AZ577" s="14" t="str">
        <f ca="1">IFERROR(VLOOKUP(B577,'[2]2017省级重点项目'!$B$3:$O$206,10,0),"")</f>
        <v>无</v>
      </c>
    </row>
    <row r="578" s="1" customFormat="1" ht="84" spans="1:52">
      <c r="A578" s="11">
        <f>IF(AJ578="","",COUNTA($AJ$7:AJ578))</f>
        <v>557</v>
      </c>
      <c r="B578" s="12" t="s">
        <v>3891</v>
      </c>
      <c r="C578" s="123" t="s">
        <v>150</v>
      </c>
      <c r="D578" s="123" t="s">
        <v>61</v>
      </c>
      <c r="E578" s="123" t="s">
        <v>61</v>
      </c>
      <c r="F578" s="123" t="s">
        <v>78</v>
      </c>
      <c r="G578" s="13" t="s">
        <v>1140</v>
      </c>
      <c r="H578" s="123" t="s">
        <v>229</v>
      </c>
      <c r="I578" s="12" t="s">
        <v>241</v>
      </c>
      <c r="J578" s="12" t="s">
        <v>3892</v>
      </c>
      <c r="K578" s="13" t="s">
        <v>3073</v>
      </c>
      <c r="L578" s="21">
        <v>140000</v>
      </c>
      <c r="M578" s="13"/>
      <c r="N578" s="13">
        <v>140000</v>
      </c>
      <c r="O578" s="13"/>
      <c r="P578" s="13"/>
      <c r="Q578" s="13"/>
      <c r="R578" s="13"/>
      <c r="S578" s="13" t="s">
        <v>66</v>
      </c>
      <c r="T578" s="13" t="s">
        <v>123</v>
      </c>
      <c r="U578" s="21">
        <v>0</v>
      </c>
      <c r="V578" s="12" t="s">
        <v>3893</v>
      </c>
      <c r="W578" s="21">
        <v>10000</v>
      </c>
      <c r="X578" s="12" t="s">
        <v>3894</v>
      </c>
      <c r="Y578" s="30">
        <v>6</v>
      </c>
      <c r="Z578" s="30"/>
      <c r="AA578" s="123"/>
      <c r="AB578" s="123"/>
      <c r="AC578" s="123"/>
      <c r="AD578" s="123"/>
      <c r="AE578" s="123"/>
      <c r="AF578" s="123"/>
      <c r="AG578" s="22" t="s">
        <v>3895</v>
      </c>
      <c r="AH578" s="123" t="s">
        <v>3896</v>
      </c>
      <c r="AI578" s="123" t="s">
        <v>3896</v>
      </c>
      <c r="AJ578" s="46" t="s">
        <v>229</v>
      </c>
      <c r="AK578" s="13" t="s">
        <v>238</v>
      </c>
      <c r="AL578" s="24" t="s">
        <v>239</v>
      </c>
      <c r="AM578" s="13" t="s">
        <v>118</v>
      </c>
      <c r="AN578" s="13"/>
      <c r="AO578" s="12" t="s">
        <v>333</v>
      </c>
      <c r="AP578" s="12" t="s">
        <v>78</v>
      </c>
      <c r="AQ578" s="12"/>
      <c r="AR578" s="12"/>
      <c r="AS578" s="12"/>
      <c r="AT578" s="14" t="str">
        <f ca="1">IFERROR(VLOOKUP(B578,'[2]2017省级重点项目'!$B$3:$O$206,6,0),"")</f>
        <v/>
      </c>
      <c r="AU578" s="14" t="str">
        <f ca="1" t="shared" si="47"/>
        <v/>
      </c>
      <c r="AV578" s="14" t="str">
        <f ca="1">IFERROR(VLOOKUP(B578,'[2]2017省级重点项目'!$B$3:$O$206,7,0),"")</f>
        <v/>
      </c>
      <c r="AW578" s="14" t="str">
        <f ca="1" t="shared" si="48"/>
        <v/>
      </c>
      <c r="AX578" s="14" t="str">
        <f ca="1">IFERROR(VLOOKUP(B578,'[2]2017省级重点项目'!$B$3:$O$206,12,0),"")</f>
        <v/>
      </c>
      <c r="AY578" s="14" t="str">
        <f ca="1">IFERROR(VLOOKUP(B578,'[2]2017省级重点项目'!$B$3:$O$206,9,0),"")</f>
        <v/>
      </c>
      <c r="AZ578" s="14" t="str">
        <f ca="1">IFERROR(VLOOKUP(B578,'[2]2017省级重点项目'!$B$3:$O$206,10,0),"")</f>
        <v/>
      </c>
    </row>
    <row r="579" s="1" customFormat="1" ht="84" spans="1:52">
      <c r="A579" s="11">
        <f>IF(AJ579="","",COUNTA($AJ$7:AJ579))</f>
        <v>558</v>
      </c>
      <c r="B579" s="12" t="s">
        <v>3897</v>
      </c>
      <c r="C579" s="123" t="s">
        <v>150</v>
      </c>
      <c r="D579" s="123" t="s">
        <v>61</v>
      </c>
      <c r="E579" s="123" t="s">
        <v>61</v>
      </c>
      <c r="F579" s="123" t="s">
        <v>78</v>
      </c>
      <c r="G579" s="13" t="s">
        <v>1140</v>
      </c>
      <c r="H579" s="123" t="s">
        <v>229</v>
      </c>
      <c r="I579" s="12" t="s">
        <v>241</v>
      </c>
      <c r="J579" s="12" t="s">
        <v>3898</v>
      </c>
      <c r="K579" s="13" t="s">
        <v>825</v>
      </c>
      <c r="L579" s="21">
        <v>30000</v>
      </c>
      <c r="M579" s="13"/>
      <c r="N579" s="13">
        <v>30000</v>
      </c>
      <c r="O579" s="13"/>
      <c r="P579" s="13"/>
      <c r="Q579" s="13"/>
      <c r="R579" s="13"/>
      <c r="S579" s="13" t="s">
        <v>66</v>
      </c>
      <c r="T579" s="13" t="s">
        <v>123</v>
      </c>
      <c r="U579" s="21">
        <v>0</v>
      </c>
      <c r="V579" s="12" t="s">
        <v>3899</v>
      </c>
      <c r="W579" s="21">
        <v>5000</v>
      </c>
      <c r="X579" s="12" t="s">
        <v>3900</v>
      </c>
      <c r="Y579" s="30">
        <v>6</v>
      </c>
      <c r="Z579" s="30"/>
      <c r="AA579" s="123"/>
      <c r="AB579" s="123"/>
      <c r="AC579" s="123"/>
      <c r="AD579" s="123"/>
      <c r="AE579" s="123"/>
      <c r="AF579" s="123"/>
      <c r="AG579" s="22" t="s">
        <v>3901</v>
      </c>
      <c r="AH579" s="123" t="s">
        <v>247</v>
      </c>
      <c r="AI579" s="123" t="s">
        <v>3902</v>
      </c>
      <c r="AJ579" s="46" t="s">
        <v>229</v>
      </c>
      <c r="AK579" s="13" t="s">
        <v>238</v>
      </c>
      <c r="AL579" s="24" t="s">
        <v>239</v>
      </c>
      <c r="AM579" s="13" t="s">
        <v>118</v>
      </c>
      <c r="AN579" s="13"/>
      <c r="AO579" s="12" t="s">
        <v>333</v>
      </c>
      <c r="AP579" s="12"/>
      <c r="AQ579" s="12"/>
      <c r="AR579" s="12"/>
      <c r="AS579" s="12"/>
      <c r="AT579" s="14" t="str">
        <f ca="1">IFERROR(VLOOKUP(B579,'[2]2017省级重点项目'!$B$3:$O$206,6,0),"")</f>
        <v/>
      </c>
      <c r="AU579" s="14" t="str">
        <f ca="1" t="shared" si="47"/>
        <v/>
      </c>
      <c r="AV579" s="14" t="str">
        <f ca="1">IFERROR(VLOOKUP(B579,'[2]2017省级重点项目'!$B$3:$O$206,7,0),"")</f>
        <v/>
      </c>
      <c r="AW579" s="14" t="str">
        <f ca="1" t="shared" si="48"/>
        <v/>
      </c>
      <c r="AX579" s="14" t="str">
        <f ca="1">IFERROR(VLOOKUP(B579,'[2]2017省级重点项目'!$B$3:$O$206,12,0),"")</f>
        <v/>
      </c>
      <c r="AY579" s="14" t="str">
        <f ca="1">IFERROR(VLOOKUP(B579,'[2]2017省级重点项目'!$B$3:$O$206,9,0),"")</f>
        <v/>
      </c>
      <c r="AZ579" s="14" t="str">
        <f ca="1">IFERROR(VLOOKUP(B579,'[2]2017省级重点项目'!$B$3:$O$206,10,0),"")</f>
        <v/>
      </c>
    </row>
    <row r="580" s="1" customFormat="1" ht="72" spans="1:52">
      <c r="A580" s="11">
        <f>IF(AJ580="","",COUNTA($AJ$7:AJ580))</f>
        <v>559</v>
      </c>
      <c r="B580" s="12" t="s">
        <v>3903</v>
      </c>
      <c r="C580" s="123" t="s">
        <v>150</v>
      </c>
      <c r="D580" s="123" t="s">
        <v>61</v>
      </c>
      <c r="E580" s="123" t="s">
        <v>61</v>
      </c>
      <c r="F580" s="123" t="s">
        <v>78</v>
      </c>
      <c r="G580" s="13" t="s">
        <v>1140</v>
      </c>
      <c r="H580" s="123" t="s">
        <v>229</v>
      </c>
      <c r="I580" s="12" t="s">
        <v>241</v>
      </c>
      <c r="J580" s="12" t="s">
        <v>3904</v>
      </c>
      <c r="K580" s="13" t="s">
        <v>825</v>
      </c>
      <c r="L580" s="21">
        <v>55000</v>
      </c>
      <c r="M580" s="13"/>
      <c r="N580" s="13">
        <v>55000</v>
      </c>
      <c r="O580" s="13"/>
      <c r="P580" s="13"/>
      <c r="Q580" s="13"/>
      <c r="R580" s="13"/>
      <c r="S580" s="13" t="s">
        <v>66</v>
      </c>
      <c r="T580" s="13" t="s">
        <v>123</v>
      </c>
      <c r="U580" s="21">
        <v>0</v>
      </c>
      <c r="V580" s="12" t="s">
        <v>3905</v>
      </c>
      <c r="W580" s="21">
        <v>3000</v>
      </c>
      <c r="X580" s="12" t="s">
        <v>3906</v>
      </c>
      <c r="Y580" s="30">
        <v>12</v>
      </c>
      <c r="Z580" s="30"/>
      <c r="AA580" s="123"/>
      <c r="AB580" s="123"/>
      <c r="AC580" s="123"/>
      <c r="AD580" s="123"/>
      <c r="AE580" s="123"/>
      <c r="AF580" s="123"/>
      <c r="AG580" s="22" t="s">
        <v>3907</v>
      </c>
      <c r="AH580" s="123" t="s">
        <v>3908</v>
      </c>
      <c r="AI580" s="123" t="s">
        <v>3909</v>
      </c>
      <c r="AJ580" s="46" t="s">
        <v>229</v>
      </c>
      <c r="AK580" s="13" t="s">
        <v>238</v>
      </c>
      <c r="AL580" s="24" t="s">
        <v>239</v>
      </c>
      <c r="AM580" s="13" t="s">
        <v>118</v>
      </c>
      <c r="AN580" s="13"/>
      <c r="AO580" s="12" t="s">
        <v>333</v>
      </c>
      <c r="AP580" s="12"/>
      <c r="AQ580" s="12"/>
      <c r="AR580" s="12"/>
      <c r="AS580" s="12"/>
      <c r="AT580" s="14" t="str">
        <f ca="1">IFERROR(VLOOKUP(B580,'[2]2017省级重点项目'!$B$3:$O$206,6,0),"")</f>
        <v/>
      </c>
      <c r="AU580" s="14" t="str">
        <f ca="1" t="shared" si="47"/>
        <v/>
      </c>
      <c r="AV580" s="14" t="str">
        <f ca="1">IFERROR(VLOOKUP(B580,'[2]2017省级重点项目'!$B$3:$O$206,7,0),"")</f>
        <v/>
      </c>
      <c r="AW580" s="14" t="str">
        <f ca="1" t="shared" si="48"/>
        <v/>
      </c>
      <c r="AX580" s="14" t="str">
        <f ca="1">IFERROR(VLOOKUP(B580,'[2]2017省级重点项目'!$B$3:$O$206,12,0),"")</f>
        <v/>
      </c>
      <c r="AY580" s="14" t="str">
        <f ca="1">IFERROR(VLOOKUP(B580,'[2]2017省级重点项目'!$B$3:$O$206,9,0),"")</f>
        <v/>
      </c>
      <c r="AZ580" s="14" t="str">
        <f ca="1">IFERROR(VLOOKUP(B580,'[2]2017省级重点项目'!$B$3:$O$206,10,0),"")</f>
        <v/>
      </c>
    </row>
    <row r="581" s="1" customFormat="1" ht="63" customHeight="1" spans="1:53">
      <c r="A581" s="11">
        <f>IF(AJ581="","",COUNTA($AJ$7:AJ581))</f>
        <v>560</v>
      </c>
      <c r="B581" s="15" t="s">
        <v>3910</v>
      </c>
      <c r="C581" s="17" t="s">
        <v>78</v>
      </c>
      <c r="D581" s="17" t="s">
        <v>78</v>
      </c>
      <c r="E581" s="17"/>
      <c r="F581" s="17" t="s">
        <v>61</v>
      </c>
      <c r="G581" s="17" t="s">
        <v>1140</v>
      </c>
      <c r="H581" s="17" t="s">
        <v>264</v>
      </c>
      <c r="I581" s="17" t="s">
        <v>2837</v>
      </c>
      <c r="J581" s="15" t="s">
        <v>3911</v>
      </c>
      <c r="K581" s="17" t="s">
        <v>3073</v>
      </c>
      <c r="L581" s="21">
        <v>65000</v>
      </c>
      <c r="M581" s="17"/>
      <c r="N581" s="17">
        <v>65000</v>
      </c>
      <c r="O581" s="17"/>
      <c r="P581" s="17"/>
      <c r="Q581" s="17"/>
      <c r="R581" s="17"/>
      <c r="S581" s="17" t="s">
        <v>35</v>
      </c>
      <c r="T581" s="17" t="s">
        <v>35</v>
      </c>
      <c r="U581" s="21">
        <v>250</v>
      </c>
      <c r="V581" s="15" t="s">
        <v>3912</v>
      </c>
      <c r="W581" s="21">
        <v>10000</v>
      </c>
      <c r="X581" s="15" t="s">
        <v>3913</v>
      </c>
      <c r="Y581" s="30">
        <v>7</v>
      </c>
      <c r="Z581" s="30"/>
      <c r="AA581" s="17"/>
      <c r="AB581" s="17"/>
      <c r="AC581" s="17"/>
      <c r="AD581" s="17"/>
      <c r="AE581" s="17" t="s">
        <v>269</v>
      </c>
      <c r="AF581" s="17" t="s">
        <v>269</v>
      </c>
      <c r="AG581" s="48" t="s">
        <v>3914</v>
      </c>
      <c r="AH581" s="17"/>
      <c r="AI581" s="17" t="s">
        <v>3915</v>
      </c>
      <c r="AJ581" s="52" t="s">
        <v>264</v>
      </c>
      <c r="AK581" s="17" t="s">
        <v>272</v>
      </c>
      <c r="AL581" s="17" t="s">
        <v>273</v>
      </c>
      <c r="AM581" s="17" t="s">
        <v>118</v>
      </c>
      <c r="AN581" s="17"/>
      <c r="AO581" s="54"/>
      <c r="AP581" s="54"/>
      <c r="AQ581" s="54"/>
      <c r="AR581" s="54"/>
      <c r="AS581" s="54"/>
      <c r="AT581" s="12" t="s">
        <v>689</v>
      </c>
      <c r="AU581" s="12" t="s">
        <v>689</v>
      </c>
      <c r="AV581" s="12" t="s">
        <v>689</v>
      </c>
      <c r="AW581" s="12" t="s">
        <v>689</v>
      </c>
      <c r="AX581" s="12" t="s">
        <v>689</v>
      </c>
      <c r="AY581" s="12" t="s">
        <v>689</v>
      </c>
      <c r="AZ581" s="12" t="s">
        <v>689</v>
      </c>
      <c r="BA581" s="55"/>
    </row>
    <row r="582" s="1" customFormat="1" ht="72" spans="1:52">
      <c r="A582" s="11">
        <f>IF(AJ582="","",COUNTA($AJ$7:AJ582))</f>
        <v>561</v>
      </c>
      <c r="B582" s="14" t="s">
        <v>3916</v>
      </c>
      <c r="C582" s="14" t="s">
        <v>61</v>
      </c>
      <c r="D582" s="14" t="s">
        <v>61</v>
      </c>
      <c r="E582" s="14" t="s">
        <v>61</v>
      </c>
      <c r="F582" s="14" t="s">
        <v>61</v>
      </c>
      <c r="G582" s="11" t="s">
        <v>1140</v>
      </c>
      <c r="H582" s="14" t="s">
        <v>953</v>
      </c>
      <c r="I582" s="14" t="s">
        <v>963</v>
      </c>
      <c r="J582" s="14" t="s">
        <v>3917</v>
      </c>
      <c r="K582" s="11" t="s">
        <v>122</v>
      </c>
      <c r="L582" s="20">
        <v>31700</v>
      </c>
      <c r="M582" s="11"/>
      <c r="N582" s="11">
        <v>31700</v>
      </c>
      <c r="O582" s="11"/>
      <c r="P582" s="11"/>
      <c r="Q582" s="11"/>
      <c r="R582" s="11"/>
      <c r="S582" s="11">
        <v>4</v>
      </c>
      <c r="T582" s="11">
        <v>3</v>
      </c>
      <c r="U582" s="20">
        <v>1000</v>
      </c>
      <c r="V582" s="14" t="s">
        <v>3918</v>
      </c>
      <c r="W582" s="20">
        <v>16000</v>
      </c>
      <c r="X582" s="14" t="s">
        <v>3919</v>
      </c>
      <c r="Y582" s="29">
        <v>4</v>
      </c>
      <c r="Z582" s="29"/>
      <c r="AA582" s="14">
        <v>11</v>
      </c>
      <c r="AB582" s="14"/>
      <c r="AC582" s="14"/>
      <c r="AD582" s="14"/>
      <c r="AE582" s="14"/>
      <c r="AF582" s="14"/>
      <c r="AG582" s="47" t="s">
        <v>3920</v>
      </c>
      <c r="AH582" s="14"/>
      <c r="AI582" s="14" t="s">
        <v>3921</v>
      </c>
      <c r="AJ582" s="45" t="s">
        <v>953</v>
      </c>
      <c r="AK582" s="11" t="s">
        <v>961</v>
      </c>
      <c r="AL582" s="11" t="s">
        <v>481</v>
      </c>
      <c r="AM582" s="11" t="s">
        <v>118</v>
      </c>
      <c r="AN582" s="11"/>
      <c r="AO582" s="12" t="s">
        <v>1150</v>
      </c>
      <c r="AP582" s="14" t="s">
        <v>78</v>
      </c>
      <c r="AQ582" s="14"/>
      <c r="AR582" s="14"/>
      <c r="AS582" s="14"/>
      <c r="AT582" s="14" t="str">
        <f ca="1">IFERROR(VLOOKUP(B582,'[2]2017省级重点项目'!$B$3:$O$206,6,0),"")</f>
        <v/>
      </c>
      <c r="AU582" s="14" t="str">
        <f ca="1" t="shared" ref="AU582:AU591" si="49">IFERROR(L582-AT582,"")</f>
        <v/>
      </c>
      <c r="AV582" s="14" t="str">
        <f ca="1">IFERROR(VLOOKUP(B582,'[2]2017省级重点项目'!$B$3:$O$206,7,0),"")</f>
        <v/>
      </c>
      <c r="AW582" s="14" t="str">
        <f ca="1" t="shared" ref="AW582:AW591" si="50">IFERROR(W582-AV582,"")</f>
        <v/>
      </c>
      <c r="AX582" s="14" t="str">
        <f ca="1">IFERROR(VLOOKUP(B582,'[2]2017省级重点项目'!$B$3:$O$206,12,0),"")</f>
        <v/>
      </c>
      <c r="AY582" s="14" t="str">
        <f ca="1">IFERROR(VLOOKUP(B582,'[2]2017省级重点项目'!$B$3:$O$206,9,0),"")</f>
        <v/>
      </c>
      <c r="AZ582" s="14" t="str">
        <f ca="1">IFERROR(VLOOKUP(B582,'[2]2017省级重点项目'!$B$3:$O$206,10,0),"")</f>
        <v/>
      </c>
    </row>
    <row r="583" s="1" customFormat="1" ht="84" spans="1:52">
      <c r="A583" s="11">
        <f>IF(AJ583="","",COUNTA($AJ$7:AJ583))</f>
        <v>562</v>
      </c>
      <c r="B583" s="14" t="s">
        <v>3922</v>
      </c>
      <c r="C583" s="14" t="s">
        <v>61</v>
      </c>
      <c r="D583" s="14" t="s">
        <v>61</v>
      </c>
      <c r="E583" s="14" t="s">
        <v>61</v>
      </c>
      <c r="F583" s="14" t="s">
        <v>61</v>
      </c>
      <c r="G583" s="11" t="s">
        <v>1140</v>
      </c>
      <c r="H583" s="14" t="s">
        <v>953</v>
      </c>
      <c r="I583" s="14" t="s">
        <v>963</v>
      </c>
      <c r="J583" s="14" t="s">
        <v>3923</v>
      </c>
      <c r="K583" s="11" t="s">
        <v>122</v>
      </c>
      <c r="L583" s="20">
        <v>37200</v>
      </c>
      <c r="M583" s="11"/>
      <c r="N583" s="11">
        <v>37200</v>
      </c>
      <c r="O583" s="11"/>
      <c r="P583" s="11"/>
      <c r="Q583" s="11"/>
      <c r="R583" s="11"/>
      <c r="S583" s="11">
        <v>4</v>
      </c>
      <c r="T583" s="11">
        <v>3</v>
      </c>
      <c r="U583" s="20">
        <v>0</v>
      </c>
      <c r="V583" s="14" t="s">
        <v>3924</v>
      </c>
      <c r="W583" s="20">
        <v>3000</v>
      </c>
      <c r="X583" s="14" t="s">
        <v>3925</v>
      </c>
      <c r="Y583" s="29">
        <v>11</v>
      </c>
      <c r="Z583" s="29"/>
      <c r="AA583" s="14">
        <v>48</v>
      </c>
      <c r="AB583" s="14">
        <v>48</v>
      </c>
      <c r="AC583" s="14"/>
      <c r="AD583" s="14"/>
      <c r="AE583" s="14"/>
      <c r="AF583" s="14"/>
      <c r="AG583" s="47" t="s">
        <v>3926</v>
      </c>
      <c r="AH583" s="14" t="s">
        <v>3927</v>
      </c>
      <c r="AI583" s="14" t="s">
        <v>3928</v>
      </c>
      <c r="AJ583" s="45" t="s">
        <v>953</v>
      </c>
      <c r="AK583" s="11" t="s">
        <v>961</v>
      </c>
      <c r="AL583" s="11" t="s">
        <v>481</v>
      </c>
      <c r="AM583" s="11" t="s">
        <v>118</v>
      </c>
      <c r="AN583" s="11"/>
      <c r="AO583" s="12" t="s">
        <v>1150</v>
      </c>
      <c r="AP583" s="14" t="s">
        <v>78</v>
      </c>
      <c r="AQ583" s="14"/>
      <c r="AR583" s="14" t="s">
        <v>78</v>
      </c>
      <c r="AS583" s="14"/>
      <c r="AT583" s="14" t="str">
        <f ca="1">IFERROR(VLOOKUP(B583,'[2]2017省级重点项目'!$B$3:$O$206,6,0),"")</f>
        <v/>
      </c>
      <c r="AU583" s="14" t="str">
        <f ca="1" t="shared" si="49"/>
        <v/>
      </c>
      <c r="AV583" s="14" t="str">
        <f ca="1">IFERROR(VLOOKUP(B583,'[2]2017省级重点项目'!$B$3:$O$206,7,0),"")</f>
        <v/>
      </c>
      <c r="AW583" s="14" t="str">
        <f ca="1" t="shared" si="50"/>
        <v/>
      </c>
      <c r="AX583" s="14" t="str">
        <f ca="1">IFERROR(VLOOKUP(B583,'[2]2017省级重点项目'!$B$3:$O$206,12,0),"")</f>
        <v/>
      </c>
      <c r="AY583" s="14" t="str">
        <f ca="1">IFERROR(VLOOKUP(B583,'[2]2017省级重点项目'!$B$3:$O$206,9,0),"")</f>
        <v/>
      </c>
      <c r="AZ583" s="14" t="str">
        <f ca="1">IFERROR(VLOOKUP(B583,'[2]2017省级重点项目'!$B$3:$O$206,10,0),"")</f>
        <v/>
      </c>
    </row>
    <row r="584" s="1" customFormat="1" ht="73" customHeight="1" spans="1:52">
      <c r="A584" s="11">
        <f>IF(AJ584="","",COUNTA($AJ$7:AJ584))</f>
        <v>563</v>
      </c>
      <c r="B584" s="14" t="s">
        <v>3929</v>
      </c>
      <c r="C584" s="14" t="s">
        <v>61</v>
      </c>
      <c r="D584" s="14" t="s">
        <v>61</v>
      </c>
      <c r="E584" s="14" t="s">
        <v>61</v>
      </c>
      <c r="F584" s="14" t="s">
        <v>61</v>
      </c>
      <c r="G584" s="11" t="s">
        <v>1140</v>
      </c>
      <c r="H584" s="14" t="s">
        <v>953</v>
      </c>
      <c r="I584" s="14" t="s">
        <v>963</v>
      </c>
      <c r="J584" s="14" t="s">
        <v>3930</v>
      </c>
      <c r="K584" s="11" t="s">
        <v>65</v>
      </c>
      <c r="L584" s="20">
        <v>10000</v>
      </c>
      <c r="M584" s="11"/>
      <c r="N584" s="11">
        <v>10000</v>
      </c>
      <c r="O584" s="11"/>
      <c r="P584" s="11"/>
      <c r="Q584" s="11"/>
      <c r="R584" s="11"/>
      <c r="S584" s="11">
        <v>4</v>
      </c>
      <c r="T584" s="11">
        <v>3</v>
      </c>
      <c r="U584" s="20">
        <v>0</v>
      </c>
      <c r="V584" s="14" t="s">
        <v>3315</v>
      </c>
      <c r="W584" s="20">
        <v>3000</v>
      </c>
      <c r="X584" s="14" t="s">
        <v>3931</v>
      </c>
      <c r="Y584" s="29">
        <v>6</v>
      </c>
      <c r="Z584" s="29"/>
      <c r="AA584" s="14">
        <v>18</v>
      </c>
      <c r="AB584" s="14"/>
      <c r="AC584" s="14"/>
      <c r="AD584" s="14"/>
      <c r="AE584" s="14"/>
      <c r="AF584" s="14"/>
      <c r="AG584" s="47" t="s">
        <v>3932</v>
      </c>
      <c r="AH584" s="14"/>
      <c r="AI584" s="14" t="s">
        <v>3933</v>
      </c>
      <c r="AJ584" s="45" t="s">
        <v>953</v>
      </c>
      <c r="AK584" s="11" t="s">
        <v>961</v>
      </c>
      <c r="AL584" s="11" t="s">
        <v>481</v>
      </c>
      <c r="AM584" s="11" t="s">
        <v>118</v>
      </c>
      <c r="AN584" s="11"/>
      <c r="AO584" s="12" t="s">
        <v>1150</v>
      </c>
      <c r="AP584" s="14" t="s">
        <v>78</v>
      </c>
      <c r="AQ584" s="14"/>
      <c r="AR584" s="14" t="s">
        <v>78</v>
      </c>
      <c r="AS584" s="14"/>
      <c r="AT584" s="14" t="str">
        <f ca="1">IFERROR(VLOOKUP(B584,'[2]2017省级重点项目'!$B$3:$O$206,6,0),"")</f>
        <v/>
      </c>
      <c r="AU584" s="14" t="str">
        <f ca="1" t="shared" si="49"/>
        <v/>
      </c>
      <c r="AV584" s="14" t="str">
        <f ca="1">IFERROR(VLOOKUP(B584,'[2]2017省级重点项目'!$B$3:$O$206,7,0),"")</f>
        <v/>
      </c>
      <c r="AW584" s="14" t="str">
        <f ca="1" t="shared" si="50"/>
        <v/>
      </c>
      <c r="AX584" s="14" t="str">
        <f ca="1">IFERROR(VLOOKUP(B584,'[2]2017省级重点项目'!$B$3:$O$206,12,0),"")</f>
        <v/>
      </c>
      <c r="AY584" s="14" t="str">
        <f ca="1">IFERROR(VLOOKUP(B584,'[2]2017省级重点项目'!$B$3:$O$206,9,0),"")</f>
        <v/>
      </c>
      <c r="AZ584" s="14" t="str">
        <f ca="1">IFERROR(VLOOKUP(B584,'[2]2017省级重点项目'!$B$3:$O$206,10,0),"")</f>
        <v/>
      </c>
    </row>
    <row r="585" s="1" customFormat="1" ht="67" customHeight="1" spans="1:52">
      <c r="A585" s="11">
        <f>IF(AJ585="","",COUNTA($AJ$7:AJ585))</f>
        <v>564</v>
      </c>
      <c r="B585" s="14" t="s">
        <v>3934</v>
      </c>
      <c r="C585" s="14" t="s">
        <v>61</v>
      </c>
      <c r="D585" s="14" t="s">
        <v>61</v>
      </c>
      <c r="E585" s="14" t="s">
        <v>61</v>
      </c>
      <c r="F585" s="14" t="s">
        <v>61</v>
      </c>
      <c r="G585" s="11" t="s">
        <v>1140</v>
      </c>
      <c r="H585" s="14" t="s">
        <v>953</v>
      </c>
      <c r="I585" s="14" t="s">
        <v>963</v>
      </c>
      <c r="J585" s="14" t="s">
        <v>3935</v>
      </c>
      <c r="K585" s="11" t="s">
        <v>122</v>
      </c>
      <c r="L585" s="20">
        <v>15000</v>
      </c>
      <c r="M585" s="11"/>
      <c r="N585" s="11">
        <v>15000</v>
      </c>
      <c r="O585" s="11"/>
      <c r="P585" s="11"/>
      <c r="Q585" s="11"/>
      <c r="R585" s="11"/>
      <c r="S585" s="11">
        <v>4</v>
      </c>
      <c r="T585" s="11">
        <v>3</v>
      </c>
      <c r="U585" s="20">
        <v>0</v>
      </c>
      <c r="V585" s="14" t="s">
        <v>3315</v>
      </c>
      <c r="W585" s="20">
        <v>3000</v>
      </c>
      <c r="X585" s="14" t="s">
        <v>3936</v>
      </c>
      <c r="Y585" s="29">
        <v>11</v>
      </c>
      <c r="Z585" s="29"/>
      <c r="AA585" s="14">
        <v>22</v>
      </c>
      <c r="AB585" s="14"/>
      <c r="AC585" s="14"/>
      <c r="AD585" s="14"/>
      <c r="AE585" s="14"/>
      <c r="AF585" s="14"/>
      <c r="AG585" s="47" t="s">
        <v>3937</v>
      </c>
      <c r="AH585" s="14"/>
      <c r="AI585" s="14" t="s">
        <v>3938</v>
      </c>
      <c r="AJ585" s="45" t="s">
        <v>953</v>
      </c>
      <c r="AK585" s="11" t="s">
        <v>961</v>
      </c>
      <c r="AL585" s="11" t="s">
        <v>481</v>
      </c>
      <c r="AM585" s="11" t="s">
        <v>118</v>
      </c>
      <c r="AN585" s="11"/>
      <c r="AO585" s="12" t="s">
        <v>1150</v>
      </c>
      <c r="AP585" s="14"/>
      <c r="AQ585" s="14"/>
      <c r="AR585" s="14"/>
      <c r="AS585" s="14"/>
      <c r="AT585" s="14" t="str">
        <f ca="1">IFERROR(VLOOKUP(B585,'[2]2017省级重点项目'!$B$3:$O$206,6,0),"")</f>
        <v/>
      </c>
      <c r="AU585" s="14" t="str">
        <f ca="1" t="shared" si="49"/>
        <v/>
      </c>
      <c r="AV585" s="14" t="str">
        <f ca="1">IFERROR(VLOOKUP(B585,'[2]2017省级重点项目'!$B$3:$O$206,7,0),"")</f>
        <v/>
      </c>
      <c r="AW585" s="14" t="str">
        <f ca="1" t="shared" si="50"/>
        <v/>
      </c>
      <c r="AX585" s="14" t="str">
        <f ca="1">IFERROR(VLOOKUP(B585,'[2]2017省级重点项目'!$B$3:$O$206,12,0),"")</f>
        <v/>
      </c>
      <c r="AY585" s="14" t="str">
        <f ca="1">IFERROR(VLOOKUP(B585,'[2]2017省级重点项目'!$B$3:$O$206,9,0),"")</f>
        <v/>
      </c>
      <c r="AZ585" s="14" t="str">
        <f ca="1">IFERROR(VLOOKUP(B585,'[2]2017省级重点项目'!$B$3:$O$206,10,0),"")</f>
        <v/>
      </c>
    </row>
    <row r="586" s="1" customFormat="1" ht="77" customHeight="1" spans="1:52">
      <c r="A586" s="11">
        <f>IF(AJ586="","",COUNTA($AJ$7:AJ586))</f>
        <v>565</v>
      </c>
      <c r="B586" s="14" t="s">
        <v>3939</v>
      </c>
      <c r="C586" s="14" t="s">
        <v>1607</v>
      </c>
      <c r="D586" s="14" t="s">
        <v>61</v>
      </c>
      <c r="E586" s="14" t="s">
        <v>61</v>
      </c>
      <c r="F586" s="14" t="s">
        <v>61</v>
      </c>
      <c r="G586" s="11" t="s">
        <v>1140</v>
      </c>
      <c r="H586" s="14" t="s">
        <v>953</v>
      </c>
      <c r="I586" s="14" t="s">
        <v>963</v>
      </c>
      <c r="J586" s="14" t="s">
        <v>3940</v>
      </c>
      <c r="K586" s="11" t="s">
        <v>122</v>
      </c>
      <c r="L586" s="20">
        <v>400000</v>
      </c>
      <c r="M586" s="11"/>
      <c r="N586" s="11">
        <v>400000</v>
      </c>
      <c r="O586" s="11"/>
      <c r="P586" s="11"/>
      <c r="Q586" s="11"/>
      <c r="R586" s="11"/>
      <c r="S586" s="11">
        <v>4</v>
      </c>
      <c r="T586" s="11">
        <v>3</v>
      </c>
      <c r="U586" s="20">
        <v>1000</v>
      </c>
      <c r="V586" s="14" t="s">
        <v>3941</v>
      </c>
      <c r="W586" s="20">
        <v>5000</v>
      </c>
      <c r="X586" s="14" t="s">
        <v>3942</v>
      </c>
      <c r="Y586" s="29">
        <v>9</v>
      </c>
      <c r="Z586" s="29"/>
      <c r="AA586" s="14">
        <v>250</v>
      </c>
      <c r="AB586" s="14"/>
      <c r="AC586" s="14"/>
      <c r="AD586" s="14"/>
      <c r="AE586" s="14"/>
      <c r="AF586" s="14"/>
      <c r="AG586" s="47" t="s">
        <v>3943</v>
      </c>
      <c r="AH586" s="14"/>
      <c r="AI586" s="14" t="s">
        <v>3944</v>
      </c>
      <c r="AJ586" s="45" t="s">
        <v>953</v>
      </c>
      <c r="AK586" s="11" t="s">
        <v>961</v>
      </c>
      <c r="AL586" s="11" t="s">
        <v>481</v>
      </c>
      <c r="AM586" s="11" t="s">
        <v>118</v>
      </c>
      <c r="AN586" s="11"/>
      <c r="AO586" s="12" t="s">
        <v>1150</v>
      </c>
      <c r="AP586" s="14" t="s">
        <v>78</v>
      </c>
      <c r="AQ586" s="14"/>
      <c r="AR586" s="14"/>
      <c r="AS586" s="14"/>
      <c r="AT586" s="14" t="str">
        <f ca="1">IFERROR(VLOOKUP(B586,'[2]2017省级重点项目'!$B$3:$O$206,6,0),"")</f>
        <v/>
      </c>
      <c r="AU586" s="14" t="str">
        <f ca="1" t="shared" si="49"/>
        <v/>
      </c>
      <c r="AV586" s="14" t="str">
        <f ca="1">IFERROR(VLOOKUP(B586,'[2]2017省级重点项目'!$B$3:$O$206,7,0),"")</f>
        <v/>
      </c>
      <c r="AW586" s="14" t="str">
        <f ca="1" t="shared" si="50"/>
        <v/>
      </c>
      <c r="AX586" s="14" t="str">
        <f ca="1">IFERROR(VLOOKUP(B586,'[2]2017省级重点项目'!$B$3:$O$206,12,0),"")</f>
        <v/>
      </c>
      <c r="AY586" s="14" t="str">
        <f ca="1">IFERROR(VLOOKUP(B586,'[2]2017省级重点项目'!$B$3:$O$206,9,0),"")</f>
        <v/>
      </c>
      <c r="AZ586" s="14" t="str">
        <f ca="1">IFERROR(VLOOKUP(B586,'[2]2017省级重点项目'!$B$3:$O$206,10,0),"")</f>
        <v/>
      </c>
    </row>
    <row r="587" s="1" customFormat="1" ht="72" spans="1:52">
      <c r="A587" s="11">
        <f>IF(AJ587="","",COUNTA($AJ$7:AJ587))</f>
        <v>566</v>
      </c>
      <c r="B587" s="14" t="s">
        <v>3945</v>
      </c>
      <c r="C587" s="14" t="s">
        <v>61</v>
      </c>
      <c r="D587" s="14" t="s">
        <v>61</v>
      </c>
      <c r="E587" s="14" t="s">
        <v>61</v>
      </c>
      <c r="F587" s="14" t="s">
        <v>61</v>
      </c>
      <c r="G587" s="11" t="s">
        <v>1140</v>
      </c>
      <c r="H587" s="14" t="s">
        <v>953</v>
      </c>
      <c r="I587" s="14" t="s">
        <v>963</v>
      </c>
      <c r="J587" s="14" t="s">
        <v>3946</v>
      </c>
      <c r="K587" s="11" t="s">
        <v>3088</v>
      </c>
      <c r="L587" s="20">
        <v>100000</v>
      </c>
      <c r="M587" s="11"/>
      <c r="N587" s="11">
        <v>100000</v>
      </c>
      <c r="O587" s="11"/>
      <c r="P587" s="11"/>
      <c r="Q587" s="11"/>
      <c r="R587" s="11"/>
      <c r="S587" s="11">
        <v>4</v>
      </c>
      <c r="T587" s="11">
        <v>3</v>
      </c>
      <c r="U587" s="20">
        <v>0</v>
      </c>
      <c r="V587" s="14" t="s">
        <v>2536</v>
      </c>
      <c r="W587" s="20">
        <v>5000</v>
      </c>
      <c r="X587" s="14" t="s">
        <v>3947</v>
      </c>
      <c r="Y587" s="29">
        <v>10</v>
      </c>
      <c r="Z587" s="29"/>
      <c r="AA587" s="14">
        <v>28</v>
      </c>
      <c r="AB587" s="14"/>
      <c r="AC587" s="14"/>
      <c r="AD587" s="14"/>
      <c r="AE587" s="14"/>
      <c r="AF587" s="14"/>
      <c r="AG587" s="47" t="s">
        <v>3948</v>
      </c>
      <c r="AH587" s="14"/>
      <c r="AI587" s="14" t="s">
        <v>3949</v>
      </c>
      <c r="AJ587" s="45" t="s">
        <v>953</v>
      </c>
      <c r="AK587" s="11" t="s">
        <v>961</v>
      </c>
      <c r="AL587" s="11" t="s">
        <v>481</v>
      </c>
      <c r="AM587" s="11" t="s">
        <v>118</v>
      </c>
      <c r="AN587" s="11"/>
      <c r="AO587" s="12" t="s">
        <v>1150</v>
      </c>
      <c r="AP587" s="14" t="s">
        <v>78</v>
      </c>
      <c r="AQ587" s="14"/>
      <c r="AR587" s="14"/>
      <c r="AS587" s="14"/>
      <c r="AT587" s="14" t="str">
        <f ca="1">IFERROR(VLOOKUP(B587,'[2]2017省级重点项目'!$B$3:$O$206,6,0),"")</f>
        <v/>
      </c>
      <c r="AU587" s="14" t="str">
        <f ca="1" t="shared" si="49"/>
        <v/>
      </c>
      <c r="AV587" s="14" t="str">
        <f ca="1">IFERROR(VLOOKUP(B587,'[2]2017省级重点项目'!$B$3:$O$206,7,0),"")</f>
        <v/>
      </c>
      <c r="AW587" s="14" t="str">
        <f ca="1" t="shared" si="50"/>
        <v/>
      </c>
      <c r="AX587" s="14" t="str">
        <f ca="1">IFERROR(VLOOKUP(B587,'[2]2017省级重点项目'!$B$3:$O$206,12,0),"")</f>
        <v/>
      </c>
      <c r="AY587" s="14" t="str">
        <f ca="1">IFERROR(VLOOKUP(B587,'[2]2017省级重点项目'!$B$3:$O$206,9,0),"")</f>
        <v/>
      </c>
      <c r="AZ587" s="14" t="str">
        <f ca="1">IFERROR(VLOOKUP(B587,'[2]2017省级重点项目'!$B$3:$O$206,10,0),"")</f>
        <v/>
      </c>
    </row>
    <row r="588" s="1" customFormat="1" ht="91" customHeight="1" spans="1:52">
      <c r="A588" s="11">
        <f>IF(AJ588="","",COUNTA($AJ$7:AJ588))</f>
        <v>567</v>
      </c>
      <c r="B588" s="14" t="s">
        <v>3950</v>
      </c>
      <c r="C588" s="14" t="s">
        <v>61</v>
      </c>
      <c r="D588" s="14" t="s">
        <v>61</v>
      </c>
      <c r="E588" s="14" t="s">
        <v>61</v>
      </c>
      <c r="F588" s="14" t="s">
        <v>61</v>
      </c>
      <c r="G588" s="11" t="s">
        <v>1140</v>
      </c>
      <c r="H588" s="14" t="s">
        <v>953</v>
      </c>
      <c r="I588" s="14" t="s">
        <v>954</v>
      </c>
      <c r="J588" s="14" t="s">
        <v>3951</v>
      </c>
      <c r="K588" s="11" t="s">
        <v>3088</v>
      </c>
      <c r="L588" s="20">
        <v>115000</v>
      </c>
      <c r="M588" s="11"/>
      <c r="N588" s="11">
        <v>53200</v>
      </c>
      <c r="O588" s="11">
        <v>20000</v>
      </c>
      <c r="P588" s="11"/>
      <c r="Q588" s="11"/>
      <c r="R588" s="11">
        <v>41800</v>
      </c>
      <c r="S588" s="11">
        <v>4</v>
      </c>
      <c r="T588" s="11">
        <v>3</v>
      </c>
      <c r="U588" s="20">
        <v>0</v>
      </c>
      <c r="V588" s="14" t="s">
        <v>3315</v>
      </c>
      <c r="W588" s="20">
        <v>40000</v>
      </c>
      <c r="X588" s="14" t="s">
        <v>3952</v>
      </c>
      <c r="Y588" s="29">
        <v>10</v>
      </c>
      <c r="Z588" s="29"/>
      <c r="AA588" s="14">
        <v>223</v>
      </c>
      <c r="AB588" s="14">
        <v>100</v>
      </c>
      <c r="AC588" s="14"/>
      <c r="AD588" s="14"/>
      <c r="AE588" s="14"/>
      <c r="AF588" s="14"/>
      <c r="AG588" s="47" t="s">
        <v>3953</v>
      </c>
      <c r="AH588" s="14"/>
      <c r="AI588" s="14" t="s">
        <v>3954</v>
      </c>
      <c r="AJ588" s="45" t="s">
        <v>953</v>
      </c>
      <c r="AK588" s="11" t="s">
        <v>961</v>
      </c>
      <c r="AL588" s="11" t="s">
        <v>481</v>
      </c>
      <c r="AM588" s="11" t="s">
        <v>118</v>
      </c>
      <c r="AN588" s="11"/>
      <c r="AO588" s="12" t="s">
        <v>1150</v>
      </c>
      <c r="AP588" s="14" t="s">
        <v>78</v>
      </c>
      <c r="AQ588" s="14"/>
      <c r="AR588" s="14"/>
      <c r="AS588" s="14"/>
      <c r="AT588" s="14" t="str">
        <f ca="1">IFERROR(VLOOKUP(B588,'[2]2017省级重点项目'!$B$3:$O$206,6,0),"")</f>
        <v/>
      </c>
      <c r="AU588" s="14" t="str">
        <f ca="1" t="shared" si="49"/>
        <v/>
      </c>
      <c r="AV588" s="14" t="str">
        <f ca="1">IFERROR(VLOOKUP(B588,'[2]2017省级重点项目'!$B$3:$O$206,7,0),"")</f>
        <v/>
      </c>
      <c r="AW588" s="14" t="str">
        <f ca="1" t="shared" si="50"/>
        <v/>
      </c>
      <c r="AX588" s="14" t="str">
        <f ca="1">IFERROR(VLOOKUP(B588,'[2]2017省级重点项目'!$B$3:$O$206,12,0),"")</f>
        <v/>
      </c>
      <c r="AY588" s="14" t="str">
        <f ca="1">IFERROR(VLOOKUP(B588,'[2]2017省级重点项目'!$B$3:$O$206,9,0),"")</f>
        <v/>
      </c>
      <c r="AZ588" s="14" t="str">
        <f ca="1">IFERROR(VLOOKUP(B588,'[2]2017省级重点项目'!$B$3:$O$206,10,0),"")</f>
        <v/>
      </c>
    </row>
    <row r="589" s="1" customFormat="1" ht="81" customHeight="1" spans="1:52">
      <c r="A589" s="11">
        <f>IF(AJ589="","",COUNTA($AJ$7:AJ589))</f>
        <v>568</v>
      </c>
      <c r="B589" s="14" t="s">
        <v>3955</v>
      </c>
      <c r="C589" s="14" t="s">
        <v>61</v>
      </c>
      <c r="D589" s="14" t="s">
        <v>61</v>
      </c>
      <c r="E589" s="14" t="s">
        <v>61</v>
      </c>
      <c r="F589" s="14" t="s">
        <v>61</v>
      </c>
      <c r="G589" s="11" t="s">
        <v>1140</v>
      </c>
      <c r="H589" s="14" t="s">
        <v>953</v>
      </c>
      <c r="I589" s="14" t="s">
        <v>954</v>
      </c>
      <c r="J589" s="14" t="s">
        <v>3956</v>
      </c>
      <c r="K589" s="11" t="s">
        <v>3073</v>
      </c>
      <c r="L589" s="20">
        <v>30000</v>
      </c>
      <c r="M589" s="11"/>
      <c r="N589" s="11">
        <v>30000</v>
      </c>
      <c r="O589" s="11"/>
      <c r="P589" s="11"/>
      <c r="Q589" s="11"/>
      <c r="R589" s="11"/>
      <c r="S589" s="11">
        <v>4</v>
      </c>
      <c r="T589" s="11">
        <v>3</v>
      </c>
      <c r="U589" s="20">
        <v>0</v>
      </c>
      <c r="V589" s="14" t="s">
        <v>3315</v>
      </c>
      <c r="W589" s="20">
        <v>10000</v>
      </c>
      <c r="X589" s="14" t="s">
        <v>3957</v>
      </c>
      <c r="Y589" s="29">
        <v>7</v>
      </c>
      <c r="Z589" s="29"/>
      <c r="AA589" s="14">
        <v>50</v>
      </c>
      <c r="AB589" s="14"/>
      <c r="AC589" s="14"/>
      <c r="AD589" s="14"/>
      <c r="AE589" s="14"/>
      <c r="AF589" s="14"/>
      <c r="AG589" s="47" t="s">
        <v>3958</v>
      </c>
      <c r="AH589" s="14"/>
      <c r="AI589" s="14" t="s">
        <v>3959</v>
      </c>
      <c r="AJ589" s="45" t="s">
        <v>953</v>
      </c>
      <c r="AK589" s="11" t="s">
        <v>961</v>
      </c>
      <c r="AL589" s="11" t="s">
        <v>481</v>
      </c>
      <c r="AM589" s="11" t="s">
        <v>118</v>
      </c>
      <c r="AN589" s="11"/>
      <c r="AO589" s="12" t="s">
        <v>1150</v>
      </c>
      <c r="AP589" s="14" t="s">
        <v>78</v>
      </c>
      <c r="AQ589" s="14"/>
      <c r="AR589" s="14"/>
      <c r="AS589" s="14"/>
      <c r="AT589" s="14" t="str">
        <f ca="1">IFERROR(VLOOKUP(B589,'[2]2017省级重点项目'!$B$3:$O$206,6,0),"")</f>
        <v/>
      </c>
      <c r="AU589" s="14" t="str">
        <f ca="1" t="shared" si="49"/>
        <v/>
      </c>
      <c r="AV589" s="14" t="str">
        <f ca="1">IFERROR(VLOOKUP(B589,'[2]2017省级重点项目'!$B$3:$O$206,7,0),"")</f>
        <v/>
      </c>
      <c r="AW589" s="14" t="str">
        <f ca="1" t="shared" si="50"/>
        <v/>
      </c>
      <c r="AX589" s="14" t="str">
        <f ca="1">IFERROR(VLOOKUP(B589,'[2]2017省级重点项目'!$B$3:$O$206,12,0),"")</f>
        <v/>
      </c>
      <c r="AY589" s="14" t="str">
        <f ca="1">IFERROR(VLOOKUP(B589,'[2]2017省级重点项目'!$B$3:$O$206,9,0),"")</f>
        <v/>
      </c>
      <c r="AZ589" s="14" t="str">
        <f ca="1">IFERROR(VLOOKUP(B589,'[2]2017省级重点项目'!$B$3:$O$206,10,0),"")</f>
        <v/>
      </c>
    </row>
    <row r="590" s="1" customFormat="1" ht="105" customHeight="1" spans="1:52">
      <c r="A590" s="11">
        <f>IF(AJ590="","",COUNTA($AJ$7:AJ590))</f>
        <v>569</v>
      </c>
      <c r="B590" s="14" t="s">
        <v>3960</v>
      </c>
      <c r="C590" s="14" t="s">
        <v>117</v>
      </c>
      <c r="D590" s="14" t="s">
        <v>61</v>
      </c>
      <c r="E590" s="14" t="s">
        <v>61</v>
      </c>
      <c r="F590" s="14" t="s">
        <v>61</v>
      </c>
      <c r="G590" s="11" t="s">
        <v>1140</v>
      </c>
      <c r="H590" s="14" t="s">
        <v>953</v>
      </c>
      <c r="I590" s="14" t="s">
        <v>954</v>
      </c>
      <c r="J590" s="14" t="s">
        <v>3961</v>
      </c>
      <c r="K590" s="11" t="s">
        <v>3088</v>
      </c>
      <c r="L590" s="20">
        <v>210000</v>
      </c>
      <c r="M590" s="11"/>
      <c r="N590" s="11">
        <v>70000</v>
      </c>
      <c r="O590" s="11">
        <v>10000</v>
      </c>
      <c r="P590" s="11"/>
      <c r="Q590" s="11"/>
      <c r="R590" s="11">
        <v>40000</v>
      </c>
      <c r="S590" s="11">
        <v>3</v>
      </c>
      <c r="T590" s="11">
        <v>3</v>
      </c>
      <c r="U590" s="20">
        <v>55000</v>
      </c>
      <c r="V590" s="14" t="s">
        <v>3962</v>
      </c>
      <c r="W590" s="20">
        <v>30000</v>
      </c>
      <c r="X590" s="14" t="s">
        <v>3963</v>
      </c>
      <c r="Y590" s="29">
        <v>5</v>
      </c>
      <c r="Z590" s="29"/>
      <c r="AA590" s="14">
        <v>257</v>
      </c>
      <c r="AB590" s="14"/>
      <c r="AC590" s="14"/>
      <c r="AD590" s="14"/>
      <c r="AE590" s="14"/>
      <c r="AF590" s="14"/>
      <c r="AG590" s="47" t="s">
        <v>3964</v>
      </c>
      <c r="AH590" s="14"/>
      <c r="AI590" s="14" t="s">
        <v>3965</v>
      </c>
      <c r="AJ590" s="45" t="s">
        <v>953</v>
      </c>
      <c r="AK590" s="11" t="s">
        <v>961</v>
      </c>
      <c r="AL590" s="11" t="s">
        <v>481</v>
      </c>
      <c r="AM590" s="11" t="s">
        <v>118</v>
      </c>
      <c r="AN590" s="11"/>
      <c r="AO590" s="12" t="s">
        <v>1150</v>
      </c>
      <c r="AP590" s="14" t="s">
        <v>78</v>
      </c>
      <c r="AQ590" s="14"/>
      <c r="AR590" s="14"/>
      <c r="AS590" s="14"/>
      <c r="AT590" s="14" t="str">
        <f ca="1">IFERROR(VLOOKUP(B590,'[2]2017省级重点项目'!$B$3:$O$206,6,0),"")</f>
        <v/>
      </c>
      <c r="AU590" s="14" t="str">
        <f ca="1" t="shared" si="49"/>
        <v/>
      </c>
      <c r="AV590" s="14" t="str">
        <f ca="1">IFERROR(VLOOKUP(B590,'[2]2017省级重点项目'!$B$3:$O$206,7,0),"")</f>
        <v/>
      </c>
      <c r="AW590" s="14" t="str">
        <f ca="1" t="shared" si="50"/>
        <v/>
      </c>
      <c r="AX590" s="14" t="str">
        <f ca="1">IFERROR(VLOOKUP(B590,'[2]2017省级重点项目'!$B$3:$O$206,12,0),"")</f>
        <v/>
      </c>
      <c r="AY590" s="14" t="str">
        <f ca="1">IFERROR(VLOOKUP(B590,'[2]2017省级重点项目'!$B$3:$O$206,9,0),"")</f>
        <v/>
      </c>
      <c r="AZ590" s="14" t="str">
        <f ca="1">IFERROR(VLOOKUP(B590,'[2]2017省级重点项目'!$B$3:$O$206,10,0),"")</f>
        <v/>
      </c>
    </row>
    <row r="591" s="1" customFormat="1" ht="68" customHeight="1" spans="1:52">
      <c r="A591" s="11">
        <f>IF(AJ591="","",COUNTA($AJ$7:AJ591))</f>
        <v>570</v>
      </c>
      <c r="B591" s="14" t="s">
        <v>3966</v>
      </c>
      <c r="C591" s="14" t="s">
        <v>61</v>
      </c>
      <c r="D591" s="14" t="s">
        <v>61</v>
      </c>
      <c r="E591" s="14" t="s">
        <v>61</v>
      </c>
      <c r="F591" s="14" t="s">
        <v>61</v>
      </c>
      <c r="G591" s="11" t="s">
        <v>1140</v>
      </c>
      <c r="H591" s="14" t="s">
        <v>953</v>
      </c>
      <c r="I591" s="14" t="s">
        <v>954</v>
      </c>
      <c r="J591" s="14" t="s">
        <v>3967</v>
      </c>
      <c r="K591" s="11" t="s">
        <v>3088</v>
      </c>
      <c r="L591" s="20">
        <v>200000</v>
      </c>
      <c r="M591" s="11"/>
      <c r="N591" s="11">
        <v>200000</v>
      </c>
      <c r="O591" s="11"/>
      <c r="P591" s="11"/>
      <c r="Q591" s="11"/>
      <c r="R591" s="11"/>
      <c r="S591" s="11">
        <v>4</v>
      </c>
      <c r="T591" s="11">
        <v>3</v>
      </c>
      <c r="U591" s="20">
        <v>0</v>
      </c>
      <c r="V591" s="14" t="s">
        <v>3797</v>
      </c>
      <c r="W591" s="20">
        <v>20000</v>
      </c>
      <c r="X591" s="14" t="s">
        <v>3968</v>
      </c>
      <c r="Y591" s="29">
        <v>9</v>
      </c>
      <c r="Z591" s="29"/>
      <c r="AA591" s="14">
        <v>400</v>
      </c>
      <c r="AB591" s="14"/>
      <c r="AC591" s="14"/>
      <c r="AD591" s="14"/>
      <c r="AE591" s="14"/>
      <c r="AF591" s="14"/>
      <c r="AG591" s="47" t="s">
        <v>3969</v>
      </c>
      <c r="AH591" s="14"/>
      <c r="AI591" s="14" t="s">
        <v>3970</v>
      </c>
      <c r="AJ591" s="45" t="s">
        <v>953</v>
      </c>
      <c r="AK591" s="11" t="s">
        <v>961</v>
      </c>
      <c r="AL591" s="11" t="s">
        <v>481</v>
      </c>
      <c r="AM591" s="11" t="s">
        <v>118</v>
      </c>
      <c r="AN591" s="11"/>
      <c r="AO591" s="12" t="s">
        <v>1150</v>
      </c>
      <c r="AP591" s="14" t="s">
        <v>78</v>
      </c>
      <c r="AQ591" s="14"/>
      <c r="AR591" s="14"/>
      <c r="AS591" s="14"/>
      <c r="AT591" s="14" t="str">
        <f ca="1">IFERROR(VLOOKUP(B591,'[2]2017省级重点项目'!$B$3:$O$206,6,0),"")</f>
        <v/>
      </c>
      <c r="AU591" s="14" t="str">
        <f ca="1" t="shared" si="49"/>
        <v/>
      </c>
      <c r="AV591" s="14" t="str">
        <f ca="1">IFERROR(VLOOKUP(B591,'[2]2017省级重点项目'!$B$3:$O$206,7,0),"")</f>
        <v/>
      </c>
      <c r="AW591" s="14" t="str">
        <f ca="1" t="shared" si="50"/>
        <v/>
      </c>
      <c r="AX591" s="14" t="str">
        <f ca="1">IFERROR(VLOOKUP(B591,'[2]2017省级重点项目'!$B$3:$O$206,12,0),"")</f>
        <v/>
      </c>
      <c r="AY591" s="14" t="str">
        <f ca="1">IFERROR(VLOOKUP(B591,'[2]2017省级重点项目'!$B$3:$O$206,9,0),"")</f>
        <v/>
      </c>
      <c r="AZ591" s="14" t="str">
        <f ca="1">IFERROR(VLOOKUP(B591,'[2]2017省级重点项目'!$B$3:$O$206,10,0),"")</f>
        <v/>
      </c>
    </row>
    <row r="592" s="1" customFormat="1" ht="66" customHeight="1" spans="1:50">
      <c r="A592" s="11">
        <f>IF(AJ592="","",COUNTA($AJ$7:AJ592))</f>
        <v>571</v>
      </c>
      <c r="B592" s="13" t="s">
        <v>3971</v>
      </c>
      <c r="C592" s="13" t="s">
        <v>61</v>
      </c>
      <c r="D592" s="13" t="s">
        <v>61</v>
      </c>
      <c r="E592" s="13" t="s">
        <v>61</v>
      </c>
      <c r="F592" s="13" t="s">
        <v>61</v>
      </c>
      <c r="G592" s="13" t="s">
        <v>1140</v>
      </c>
      <c r="H592" s="13" t="s">
        <v>229</v>
      </c>
      <c r="I592" s="13" t="s">
        <v>241</v>
      </c>
      <c r="J592" s="12" t="s">
        <v>3972</v>
      </c>
      <c r="K592" s="13" t="s">
        <v>3073</v>
      </c>
      <c r="L592" s="21">
        <v>100000</v>
      </c>
      <c r="M592" s="13" t="s">
        <v>269</v>
      </c>
      <c r="N592" s="13">
        <v>25000</v>
      </c>
      <c r="O592" s="13">
        <v>75000</v>
      </c>
      <c r="P592" s="13" t="s">
        <v>269</v>
      </c>
      <c r="Q592" s="13" t="s">
        <v>269</v>
      </c>
      <c r="R592" s="13" t="s">
        <v>269</v>
      </c>
      <c r="S592" s="13" t="s">
        <v>3973</v>
      </c>
      <c r="T592" s="13" t="s">
        <v>61</v>
      </c>
      <c r="U592" s="21">
        <v>0</v>
      </c>
      <c r="V592" s="12" t="s">
        <v>3974</v>
      </c>
      <c r="W592" s="21">
        <v>3000</v>
      </c>
      <c r="X592" s="12" t="s">
        <v>3975</v>
      </c>
      <c r="Y592" s="52">
        <v>4</v>
      </c>
      <c r="Z592" s="46" t="s">
        <v>69</v>
      </c>
      <c r="AA592" s="13" t="s">
        <v>269</v>
      </c>
      <c r="AB592" s="13" t="s">
        <v>269</v>
      </c>
      <c r="AC592" s="13" t="s">
        <v>269</v>
      </c>
      <c r="AD592" s="13" t="s">
        <v>269</v>
      </c>
      <c r="AE592" s="13" t="s">
        <v>269</v>
      </c>
      <c r="AF592" s="13" t="s">
        <v>269</v>
      </c>
      <c r="AG592" s="22" t="s">
        <v>3976</v>
      </c>
      <c r="AH592" s="13" t="s">
        <v>3977</v>
      </c>
      <c r="AI592" s="13" t="s">
        <v>3978</v>
      </c>
      <c r="AJ592" s="6" t="s">
        <v>1552</v>
      </c>
      <c r="AK592" s="11" t="s">
        <v>1553</v>
      </c>
      <c r="AL592" s="24" t="s">
        <v>481</v>
      </c>
      <c r="AM592" s="11" t="s">
        <v>118</v>
      </c>
      <c r="AN592" s="14"/>
      <c r="AO592" s="14"/>
      <c r="AP592" s="14"/>
      <c r="AQ592" s="14"/>
      <c r="AR592" s="14"/>
      <c r="AS592" s="14"/>
      <c r="AT592" s="14"/>
      <c r="AU592" s="14"/>
      <c r="AV592" s="14"/>
      <c r="AW592" s="14"/>
      <c r="AX592" s="14"/>
    </row>
    <row r="593" s="1" customFormat="1" ht="72" customHeight="1" spans="1:52">
      <c r="A593" s="11">
        <f>IF(AJ593="","",COUNTA($AJ$7:AJ593))</f>
        <v>572</v>
      </c>
      <c r="B593" s="14" t="s">
        <v>3979</v>
      </c>
      <c r="C593" s="14"/>
      <c r="D593" s="14"/>
      <c r="E593" s="14"/>
      <c r="F593" s="14" t="s">
        <v>61</v>
      </c>
      <c r="G593" s="11" t="s">
        <v>1140</v>
      </c>
      <c r="H593" s="14" t="s">
        <v>229</v>
      </c>
      <c r="I593" s="14" t="s">
        <v>241</v>
      </c>
      <c r="J593" s="14" t="s">
        <v>3980</v>
      </c>
      <c r="K593" s="11" t="s">
        <v>3073</v>
      </c>
      <c r="L593" s="20">
        <v>30000</v>
      </c>
      <c r="M593" s="11">
        <v>0</v>
      </c>
      <c r="N593" s="11">
        <v>30000</v>
      </c>
      <c r="O593" s="11">
        <v>0</v>
      </c>
      <c r="P593" s="11">
        <v>0</v>
      </c>
      <c r="Q593" s="11">
        <v>0</v>
      </c>
      <c r="R593" s="11">
        <v>0</v>
      </c>
      <c r="S593" s="11" t="s">
        <v>301</v>
      </c>
      <c r="T593" s="11" t="s">
        <v>302</v>
      </c>
      <c r="U593" s="20">
        <v>200</v>
      </c>
      <c r="V593" s="14" t="s">
        <v>3981</v>
      </c>
      <c r="W593" s="20">
        <v>6000</v>
      </c>
      <c r="X593" s="14" t="s">
        <v>3982</v>
      </c>
      <c r="Y593" s="29">
        <v>6</v>
      </c>
      <c r="Z593" s="29"/>
      <c r="AA593" s="14">
        <v>0</v>
      </c>
      <c r="AB593" s="14">
        <v>20</v>
      </c>
      <c r="AC593" s="14">
        <v>0</v>
      </c>
      <c r="AD593" s="14">
        <v>0</v>
      </c>
      <c r="AE593" s="14">
        <v>0</v>
      </c>
      <c r="AF593" s="14"/>
      <c r="AG593" s="47" t="s">
        <v>3983</v>
      </c>
      <c r="AH593" s="14" t="s">
        <v>3984</v>
      </c>
      <c r="AI593" s="14" t="s">
        <v>3984</v>
      </c>
      <c r="AJ593" s="45" t="s">
        <v>1552</v>
      </c>
      <c r="AK593" s="11" t="s">
        <v>1553</v>
      </c>
      <c r="AL593" s="24" t="s">
        <v>481</v>
      </c>
      <c r="AM593" s="11" t="s">
        <v>118</v>
      </c>
      <c r="AN593" s="11"/>
      <c r="AO593" s="12" t="s">
        <v>1150</v>
      </c>
      <c r="AP593" s="14"/>
      <c r="AQ593" s="14" t="s">
        <v>78</v>
      </c>
      <c r="AR593" s="14"/>
      <c r="AS593" s="14"/>
      <c r="AT593" s="14" t="str">
        <f ca="1">IFERROR(VLOOKUP(B593,'[2]2017省级重点项目'!$B$3:$O$206,6,0),"")</f>
        <v/>
      </c>
      <c r="AU593" s="14" t="str">
        <f ca="1" t="shared" ref="AU593:AU633" si="51">IFERROR(L593-AT593,"")</f>
        <v/>
      </c>
      <c r="AV593" s="14" t="str">
        <f ca="1">IFERROR(VLOOKUP(B593,'[2]2017省级重点项目'!$B$3:$O$206,7,0),"")</f>
        <v/>
      </c>
      <c r="AW593" s="14" t="str">
        <f ca="1" t="shared" ref="AW593:AW633" si="52">IFERROR(W593-AV593,"")</f>
        <v/>
      </c>
      <c r="AX593" s="14" t="str">
        <f ca="1">IFERROR(VLOOKUP(B593,'[2]2017省级重点项目'!$B$3:$O$206,12,0),"")</f>
        <v/>
      </c>
      <c r="AY593" s="14" t="str">
        <f ca="1">IFERROR(VLOOKUP(B593,'[2]2017省级重点项目'!$B$3:$O$206,9,0),"")</f>
        <v/>
      </c>
      <c r="AZ593" s="14" t="str">
        <f ca="1">IFERROR(VLOOKUP(B593,'[2]2017省级重点项目'!$B$3:$O$206,10,0),"")</f>
        <v/>
      </c>
    </row>
    <row r="594" s="1" customFormat="1" ht="96" spans="1:52">
      <c r="A594" s="11">
        <f>IF(AJ594="","",COUNTA($AJ$7:AJ594))</f>
        <v>573</v>
      </c>
      <c r="B594" s="14" t="s">
        <v>3985</v>
      </c>
      <c r="C594" s="14" t="s">
        <v>61</v>
      </c>
      <c r="D594" s="14" t="s">
        <v>61</v>
      </c>
      <c r="E594" s="14" t="s">
        <v>61</v>
      </c>
      <c r="F594" s="14" t="s">
        <v>61</v>
      </c>
      <c r="G594" s="11" t="s">
        <v>1140</v>
      </c>
      <c r="H594" s="14" t="s">
        <v>3986</v>
      </c>
      <c r="I594" s="14" t="s">
        <v>496</v>
      </c>
      <c r="J594" s="14" t="s">
        <v>3987</v>
      </c>
      <c r="K594" s="11">
        <v>2017</v>
      </c>
      <c r="L594" s="20">
        <v>12000</v>
      </c>
      <c r="M594" s="11">
        <v>0</v>
      </c>
      <c r="N594" s="11"/>
      <c r="O594" s="11">
        <v>0</v>
      </c>
      <c r="P594" s="11">
        <v>0</v>
      </c>
      <c r="Q594" s="11">
        <v>0</v>
      </c>
      <c r="R594" s="11">
        <v>0</v>
      </c>
      <c r="S594" s="11" t="s">
        <v>83</v>
      </c>
      <c r="T594" s="11" t="s">
        <v>221</v>
      </c>
      <c r="U594" s="20">
        <v>0</v>
      </c>
      <c r="V594" s="14" t="s">
        <v>3988</v>
      </c>
      <c r="W594" s="20">
        <v>12000</v>
      </c>
      <c r="X594" s="14" t="s">
        <v>3989</v>
      </c>
      <c r="Y594" s="29">
        <v>1</v>
      </c>
      <c r="Z594" s="29">
        <v>12</v>
      </c>
      <c r="AA594" s="14">
        <v>0</v>
      </c>
      <c r="AB594" s="14">
        <v>0</v>
      </c>
      <c r="AC594" s="14">
        <v>0</v>
      </c>
      <c r="AD594" s="14">
        <v>0</v>
      </c>
      <c r="AE594" s="14">
        <v>0</v>
      </c>
      <c r="AF594" s="14">
        <v>0</v>
      </c>
      <c r="AG594" s="47" t="s">
        <v>3990</v>
      </c>
      <c r="AH594" s="14" t="s">
        <v>3991</v>
      </c>
      <c r="AI594" s="14" t="s">
        <v>3992</v>
      </c>
      <c r="AJ594" s="45" t="s">
        <v>3993</v>
      </c>
      <c r="AK594" s="11" t="s">
        <v>3994</v>
      </c>
      <c r="AL594" s="24" t="s">
        <v>481</v>
      </c>
      <c r="AM594" s="11" t="s">
        <v>118</v>
      </c>
      <c r="AN594" s="11"/>
      <c r="AO594" s="12"/>
      <c r="AP594" s="14" t="s">
        <v>78</v>
      </c>
      <c r="AQ594" s="14"/>
      <c r="AR594" s="14"/>
      <c r="AS594" s="14"/>
      <c r="AT594" s="14" t="str">
        <f ca="1">IFERROR(VLOOKUP(B594,'[2]2017省级重点项目'!$B$3:$O$206,6,0),"")</f>
        <v/>
      </c>
      <c r="AU594" s="14" t="str">
        <f ca="1" t="shared" si="51"/>
        <v/>
      </c>
      <c r="AV594" s="14" t="str">
        <f ca="1">IFERROR(VLOOKUP(B594,'[2]2017省级重点项目'!$B$3:$O$206,7,0),"")</f>
        <v/>
      </c>
      <c r="AW594" s="14" t="str">
        <f ca="1" t="shared" si="52"/>
        <v/>
      </c>
      <c r="AX594" s="14" t="str">
        <f ca="1">IFERROR(VLOOKUP(B594,'[2]2017省级重点项目'!$B$3:$O$206,12,0),"")</f>
        <v/>
      </c>
      <c r="AY594" s="14" t="str">
        <f ca="1">IFERROR(VLOOKUP(B594,'[2]2017省级重点项目'!$B$3:$O$206,9,0),"")</f>
        <v/>
      </c>
      <c r="AZ594" s="14" t="str">
        <f ca="1">IFERROR(VLOOKUP(B594,'[2]2017省级重点项目'!$B$3:$O$206,10,0),"")</f>
        <v/>
      </c>
    </row>
    <row r="595" s="1" customFormat="1" ht="21" customHeight="1" spans="1:53">
      <c r="A595" s="11"/>
      <c r="B595" s="11" t="s">
        <v>1628</v>
      </c>
      <c r="C595" s="11"/>
      <c r="D595" s="11"/>
      <c r="E595" s="11"/>
      <c r="F595" s="11"/>
      <c r="G595" s="11"/>
      <c r="H595" s="11"/>
      <c r="I595" s="11"/>
      <c r="J595" s="11">
        <f ca="1">COUNTIFS(AM:AM,"计划新开工",G:G,B595)</f>
        <v>41</v>
      </c>
      <c r="K595" s="11" t="s">
        <v>56</v>
      </c>
      <c r="L595" s="20">
        <f ca="1">SUMIFS(L:L,AM:AM,"计划新开工",G:G,B595)</f>
        <v>7929270</v>
      </c>
      <c r="M595" s="11"/>
      <c r="N595" s="11"/>
      <c r="O595" s="11"/>
      <c r="P595" s="11"/>
      <c r="Q595" s="11"/>
      <c r="R595" s="11"/>
      <c r="S595" s="11"/>
      <c r="T595" s="11"/>
      <c r="U595" s="20">
        <f ca="1">SUMIFS(U:U,AM:AM,"计划新开工",G:G,B595)</f>
        <v>556200</v>
      </c>
      <c r="V595" s="11"/>
      <c r="W595" s="20">
        <f ca="1">SUMIFS(W:W,AM:AM,"计划新开工",G:G,B595)</f>
        <v>1703100</v>
      </c>
      <c r="X595" s="11"/>
      <c r="Y595" s="29"/>
      <c r="Z595" s="29"/>
      <c r="AA595" s="11"/>
      <c r="AB595" s="11"/>
      <c r="AC595" s="11"/>
      <c r="AD595" s="11"/>
      <c r="AE595" s="11"/>
      <c r="AF595" s="11"/>
      <c r="AG595" s="43"/>
      <c r="AH595" s="44"/>
      <c r="AI595" s="44"/>
      <c r="AJ595" s="45"/>
      <c r="AK595" s="44"/>
      <c r="AL595" s="44"/>
      <c r="AM595" s="11"/>
      <c r="AN595" s="11"/>
      <c r="AO595" s="13"/>
      <c r="AP595" s="11"/>
      <c r="AQ595" s="11"/>
      <c r="AR595" s="14"/>
      <c r="AS595" s="11"/>
      <c r="AT595" s="11"/>
      <c r="AU595" s="11"/>
      <c r="AV595" s="11"/>
      <c r="AW595" s="11"/>
      <c r="AX595" s="11"/>
      <c r="AY595" s="11"/>
      <c r="AZ595" s="11"/>
      <c r="BA595" s="79"/>
    </row>
    <row r="596" s="1" customFormat="1" ht="77" customHeight="1" spans="1:52">
      <c r="A596" s="11">
        <f>IF(AJ596="","",COUNTA($AJ$7:AJ596))</f>
        <v>574</v>
      </c>
      <c r="B596" s="14" t="s">
        <v>3995</v>
      </c>
      <c r="C596" s="14" t="s">
        <v>118</v>
      </c>
      <c r="D596" s="14" t="s">
        <v>61</v>
      </c>
      <c r="E596" s="14" t="s">
        <v>78</v>
      </c>
      <c r="F596" s="14" t="s">
        <v>61</v>
      </c>
      <c r="G596" s="11" t="s">
        <v>1628</v>
      </c>
      <c r="H596" s="14" t="s">
        <v>702</v>
      </c>
      <c r="I596" s="14" t="s">
        <v>3996</v>
      </c>
      <c r="J596" s="14" t="s">
        <v>3997</v>
      </c>
      <c r="K596" s="132" t="s">
        <v>3998</v>
      </c>
      <c r="L596" s="20">
        <v>250000</v>
      </c>
      <c r="M596" s="11"/>
      <c r="N596" s="11">
        <v>60000</v>
      </c>
      <c r="O596" s="11">
        <v>130000</v>
      </c>
      <c r="P596" s="11"/>
      <c r="Q596" s="11"/>
      <c r="R596" s="11">
        <v>60000</v>
      </c>
      <c r="S596" s="11" t="s">
        <v>3999</v>
      </c>
      <c r="T596" s="11" t="s">
        <v>35</v>
      </c>
      <c r="U596" s="20">
        <v>150000</v>
      </c>
      <c r="V596" s="14" t="s">
        <v>4000</v>
      </c>
      <c r="W596" s="20">
        <v>40000</v>
      </c>
      <c r="X596" s="14" t="s">
        <v>4001</v>
      </c>
      <c r="Y596" s="29">
        <v>12</v>
      </c>
      <c r="Z596" s="29"/>
      <c r="AA596" s="14">
        <v>25.16</v>
      </c>
      <c r="AB596" s="14">
        <v>25.16</v>
      </c>
      <c r="AC596" s="14">
        <v>0</v>
      </c>
      <c r="AD596" s="14">
        <v>0</v>
      </c>
      <c r="AE596" s="14">
        <v>0</v>
      </c>
      <c r="AF596" s="14">
        <v>0</v>
      </c>
      <c r="AG596" s="47" t="s">
        <v>4002</v>
      </c>
      <c r="AH596" s="14" t="s">
        <v>4003</v>
      </c>
      <c r="AI596" s="14" t="s">
        <v>4004</v>
      </c>
      <c r="AJ596" s="45" t="s">
        <v>702</v>
      </c>
      <c r="AK596" s="11" t="s">
        <v>710</v>
      </c>
      <c r="AL596" s="24" t="s">
        <v>720</v>
      </c>
      <c r="AM596" s="11" t="s">
        <v>118</v>
      </c>
      <c r="AN596" s="11"/>
      <c r="AO596" s="12" t="s">
        <v>1639</v>
      </c>
      <c r="AP596" s="14" t="s">
        <v>78</v>
      </c>
      <c r="AQ596" s="14"/>
      <c r="AR596" s="14"/>
      <c r="AS596" s="14"/>
      <c r="AT596" s="14" t="str">
        <f ca="1">IFERROR(VLOOKUP(B596,'[2]2017省级重点项目'!$B$3:$O$206,6,0),"")</f>
        <v/>
      </c>
      <c r="AU596" s="14" t="str">
        <f ca="1" t="shared" si="51"/>
        <v/>
      </c>
      <c r="AV596" s="14" t="str">
        <f ca="1">IFERROR(VLOOKUP(B596,'[2]2017省级重点项目'!$B$3:$O$206,7,0),"")</f>
        <v/>
      </c>
      <c r="AW596" s="14" t="str">
        <f ca="1" t="shared" si="52"/>
        <v/>
      </c>
      <c r="AX596" s="14" t="str">
        <f ca="1">IFERROR(VLOOKUP(B596,'[2]2017省级重点项目'!$B$3:$O$206,12,0),"")</f>
        <v/>
      </c>
      <c r="AY596" s="14" t="str">
        <f ca="1">IFERROR(VLOOKUP(B596,'[2]2017省级重点项目'!$B$3:$O$206,9,0),"")</f>
        <v/>
      </c>
      <c r="AZ596" s="14" t="str">
        <f ca="1">IFERROR(VLOOKUP(B596,'[2]2017省级重点项目'!$B$3:$O$206,10,0),"")</f>
        <v/>
      </c>
    </row>
    <row r="597" s="1" customFormat="1" ht="62" customHeight="1" spans="1:52">
      <c r="A597" s="11">
        <f>IF(AJ597="","",COUNTA($AJ$7:AJ597))</f>
        <v>575</v>
      </c>
      <c r="B597" s="14" t="s">
        <v>4005</v>
      </c>
      <c r="C597" s="14" t="s">
        <v>1607</v>
      </c>
      <c r="D597" s="14" t="s">
        <v>1607</v>
      </c>
      <c r="E597" s="14" t="s">
        <v>78</v>
      </c>
      <c r="F597" s="14" t="s">
        <v>61</v>
      </c>
      <c r="G597" s="11" t="s">
        <v>1628</v>
      </c>
      <c r="H597" s="14" t="s">
        <v>702</v>
      </c>
      <c r="I597" s="14" t="s">
        <v>1630</v>
      </c>
      <c r="J597" s="14" t="s">
        <v>4006</v>
      </c>
      <c r="K597" s="25" t="s">
        <v>4007</v>
      </c>
      <c r="L597" s="20">
        <v>70000</v>
      </c>
      <c r="M597" s="11"/>
      <c r="N597" s="11">
        <v>70000</v>
      </c>
      <c r="O597" s="11"/>
      <c r="P597" s="11"/>
      <c r="Q597" s="11"/>
      <c r="R597" s="11"/>
      <c r="S597" s="11" t="s">
        <v>1401</v>
      </c>
      <c r="T597" s="11" t="s">
        <v>35</v>
      </c>
      <c r="U597" s="20">
        <v>30000</v>
      </c>
      <c r="V597" s="14" t="s">
        <v>4008</v>
      </c>
      <c r="W597" s="20">
        <v>10000</v>
      </c>
      <c r="X597" s="14" t="s">
        <v>4001</v>
      </c>
      <c r="Y597" s="29">
        <v>12</v>
      </c>
      <c r="Z597" s="29"/>
      <c r="AA597" s="14">
        <v>12.95</v>
      </c>
      <c r="AB597" s="14">
        <v>13</v>
      </c>
      <c r="AC597" s="14">
        <v>0</v>
      </c>
      <c r="AD597" s="14">
        <v>0</v>
      </c>
      <c r="AE597" s="14">
        <v>0</v>
      </c>
      <c r="AF597" s="14">
        <v>0</v>
      </c>
      <c r="AG597" s="47" t="s">
        <v>4009</v>
      </c>
      <c r="AH597" s="14" t="s">
        <v>4010</v>
      </c>
      <c r="AI597" s="14" t="s">
        <v>4011</v>
      </c>
      <c r="AJ597" s="45" t="s">
        <v>702</v>
      </c>
      <c r="AK597" s="11" t="s">
        <v>710</v>
      </c>
      <c r="AL597" s="24" t="s">
        <v>1638</v>
      </c>
      <c r="AM597" s="11" t="s">
        <v>118</v>
      </c>
      <c r="AN597" s="11"/>
      <c r="AO597" s="12" t="s">
        <v>1639</v>
      </c>
      <c r="AP597" s="14"/>
      <c r="AQ597" s="14"/>
      <c r="AR597" s="14"/>
      <c r="AS597" s="14"/>
      <c r="AT597" s="14" t="str">
        <f ca="1">IFERROR(VLOOKUP(B597,'[2]2017省级重点项目'!$B$3:$O$206,6,0),"")</f>
        <v/>
      </c>
      <c r="AU597" s="14" t="str">
        <f ca="1" t="shared" si="51"/>
        <v/>
      </c>
      <c r="AV597" s="14" t="str">
        <f ca="1">IFERROR(VLOOKUP(B597,'[2]2017省级重点项目'!$B$3:$O$206,7,0),"")</f>
        <v/>
      </c>
      <c r="AW597" s="14" t="str">
        <f ca="1" t="shared" si="52"/>
        <v/>
      </c>
      <c r="AX597" s="14" t="str">
        <f ca="1">IFERROR(VLOOKUP(B597,'[2]2017省级重点项目'!$B$3:$O$206,12,0),"")</f>
        <v/>
      </c>
      <c r="AY597" s="14" t="str">
        <f ca="1">IFERROR(VLOOKUP(B597,'[2]2017省级重点项目'!$B$3:$O$206,9,0),"")</f>
        <v/>
      </c>
      <c r="AZ597" s="14" t="str">
        <f ca="1">IFERROR(VLOOKUP(B597,'[2]2017省级重点项目'!$B$3:$O$206,10,0),"")</f>
        <v/>
      </c>
    </row>
    <row r="598" s="1" customFormat="1" ht="81" customHeight="1" spans="1:52">
      <c r="A598" s="11">
        <f>IF(AJ598="","",COUNTA($AJ$7:AJ598))</f>
        <v>576</v>
      </c>
      <c r="B598" s="14" t="s">
        <v>4012</v>
      </c>
      <c r="C598" s="14" t="s">
        <v>1607</v>
      </c>
      <c r="D598" s="14" t="s">
        <v>1607</v>
      </c>
      <c r="E598" s="14" t="s">
        <v>78</v>
      </c>
      <c r="F598" s="14" t="s">
        <v>61</v>
      </c>
      <c r="G598" s="11" t="s">
        <v>1628</v>
      </c>
      <c r="H598" s="14" t="s">
        <v>702</v>
      </c>
      <c r="I598" s="14" t="s">
        <v>1667</v>
      </c>
      <c r="J598" s="14" t="s">
        <v>4013</v>
      </c>
      <c r="K598" s="11" t="s">
        <v>4014</v>
      </c>
      <c r="L598" s="20">
        <v>100000</v>
      </c>
      <c r="M598" s="11"/>
      <c r="N598" s="11">
        <v>100000</v>
      </c>
      <c r="O598" s="11"/>
      <c r="P598" s="11"/>
      <c r="Q598" s="11"/>
      <c r="R598" s="11"/>
      <c r="S598" s="11" t="s">
        <v>83</v>
      </c>
      <c r="T598" s="11" t="s">
        <v>35</v>
      </c>
      <c r="U598" s="20">
        <v>53000</v>
      </c>
      <c r="V598" s="14" t="s">
        <v>4015</v>
      </c>
      <c r="W598" s="20">
        <v>20000</v>
      </c>
      <c r="X598" s="14" t="s">
        <v>4001</v>
      </c>
      <c r="Y598" s="29">
        <v>3</v>
      </c>
      <c r="Z598" s="29"/>
      <c r="AA598" s="14">
        <v>21</v>
      </c>
      <c r="AB598" s="14"/>
      <c r="AC598" s="14"/>
      <c r="AD598" s="14"/>
      <c r="AE598" s="14"/>
      <c r="AF598" s="14"/>
      <c r="AG598" s="47" t="s">
        <v>4016</v>
      </c>
      <c r="AH598" s="14" t="s">
        <v>4017</v>
      </c>
      <c r="AI598" s="14" t="s">
        <v>4017</v>
      </c>
      <c r="AJ598" s="45" t="s">
        <v>702</v>
      </c>
      <c r="AK598" s="11" t="s">
        <v>710</v>
      </c>
      <c r="AL598" s="24" t="s">
        <v>1638</v>
      </c>
      <c r="AM598" s="11" t="s">
        <v>118</v>
      </c>
      <c r="AN598" s="11"/>
      <c r="AO598" s="12" t="s">
        <v>1639</v>
      </c>
      <c r="AP598" s="14" t="s">
        <v>78</v>
      </c>
      <c r="AQ598" s="14"/>
      <c r="AR598" s="14"/>
      <c r="AS598" s="14"/>
      <c r="AT598" s="14" t="str">
        <f ca="1">IFERROR(VLOOKUP(B598,'[2]2017省级重点项目'!$B$3:$O$206,6,0),"")</f>
        <v/>
      </c>
      <c r="AU598" s="14" t="str">
        <f ca="1" t="shared" si="51"/>
        <v/>
      </c>
      <c r="AV598" s="14" t="str">
        <f ca="1">IFERROR(VLOOKUP(B598,'[2]2017省级重点项目'!$B$3:$O$206,7,0),"")</f>
        <v/>
      </c>
      <c r="AW598" s="14" t="str">
        <f ca="1" t="shared" si="52"/>
        <v/>
      </c>
      <c r="AX598" s="14" t="str">
        <f ca="1">IFERROR(VLOOKUP(B598,'[2]2017省级重点项目'!$B$3:$O$206,12,0),"")</f>
        <v/>
      </c>
      <c r="AY598" s="14" t="str">
        <f ca="1">IFERROR(VLOOKUP(B598,'[2]2017省级重点项目'!$B$3:$O$206,9,0),"")</f>
        <v/>
      </c>
      <c r="AZ598" s="14" t="str">
        <f ca="1">IFERROR(VLOOKUP(B598,'[2]2017省级重点项目'!$B$3:$O$206,10,0),"")</f>
        <v/>
      </c>
    </row>
    <row r="599" s="1" customFormat="1" ht="59" customHeight="1" spans="1:52">
      <c r="A599" s="11">
        <f>IF(AJ599="","",COUNTA($AJ$7:AJ599))</f>
        <v>577</v>
      </c>
      <c r="B599" s="14" t="s">
        <v>4018</v>
      </c>
      <c r="C599" s="14" t="s">
        <v>1607</v>
      </c>
      <c r="D599" s="14" t="s">
        <v>78</v>
      </c>
      <c r="E599" s="14" t="s">
        <v>78</v>
      </c>
      <c r="F599" s="14" t="s">
        <v>61</v>
      </c>
      <c r="G599" s="11" t="s">
        <v>1628</v>
      </c>
      <c r="H599" s="14" t="s">
        <v>727</v>
      </c>
      <c r="I599" s="14" t="s">
        <v>1698</v>
      </c>
      <c r="J599" s="14" t="s">
        <v>4019</v>
      </c>
      <c r="K599" s="11" t="s">
        <v>3073</v>
      </c>
      <c r="L599" s="20">
        <v>69559</v>
      </c>
      <c r="M599" s="11">
        <v>0</v>
      </c>
      <c r="N599" s="11">
        <v>69559</v>
      </c>
      <c r="O599" s="11">
        <v>0</v>
      </c>
      <c r="P599" s="11">
        <v>0</v>
      </c>
      <c r="Q599" s="11">
        <v>0</v>
      </c>
      <c r="R599" s="11">
        <v>0</v>
      </c>
      <c r="S599" s="11" t="s">
        <v>83</v>
      </c>
      <c r="T599" s="11" t="s">
        <v>35</v>
      </c>
      <c r="U599" s="20">
        <v>0</v>
      </c>
      <c r="V599" s="14" t="s">
        <v>3320</v>
      </c>
      <c r="W599" s="20">
        <v>15000</v>
      </c>
      <c r="X599" s="14" t="s">
        <v>2692</v>
      </c>
      <c r="Y599" s="29">
        <v>12</v>
      </c>
      <c r="Z599" s="29"/>
      <c r="AA599" s="14">
        <v>19.49</v>
      </c>
      <c r="AB599" s="14">
        <v>19.49</v>
      </c>
      <c r="AC599" s="14">
        <v>0</v>
      </c>
      <c r="AD599" s="14">
        <v>0</v>
      </c>
      <c r="AE599" s="14">
        <v>0</v>
      </c>
      <c r="AF599" s="14">
        <v>0</v>
      </c>
      <c r="AG599" s="47" t="s">
        <v>4020</v>
      </c>
      <c r="AH599" s="14" t="s">
        <v>4021</v>
      </c>
      <c r="AI599" s="14" t="s">
        <v>4022</v>
      </c>
      <c r="AJ599" s="45" t="s">
        <v>727</v>
      </c>
      <c r="AK599" s="11" t="s">
        <v>735</v>
      </c>
      <c r="AL599" s="24" t="s">
        <v>1704</v>
      </c>
      <c r="AM599" s="11" t="s">
        <v>118</v>
      </c>
      <c r="AN599" s="11"/>
      <c r="AO599" s="12" t="s">
        <v>1639</v>
      </c>
      <c r="AP599" s="14" t="s">
        <v>78</v>
      </c>
      <c r="AQ599" s="14"/>
      <c r="AR599" s="14"/>
      <c r="AS599" s="14"/>
      <c r="AT599" s="14" t="str">
        <f ca="1">IFERROR(VLOOKUP(B599,'[2]2017省级重点项目'!$B$3:$O$206,6,0),"")</f>
        <v/>
      </c>
      <c r="AU599" s="14" t="str">
        <f ca="1" t="shared" si="51"/>
        <v/>
      </c>
      <c r="AV599" s="14" t="str">
        <f ca="1">IFERROR(VLOOKUP(B599,'[2]2017省级重点项目'!$B$3:$O$206,7,0),"")</f>
        <v/>
      </c>
      <c r="AW599" s="14" t="str">
        <f ca="1" t="shared" si="52"/>
        <v/>
      </c>
      <c r="AX599" s="14" t="str">
        <f ca="1">IFERROR(VLOOKUP(B599,'[2]2017省级重点项目'!$B$3:$O$206,12,0),"")</f>
        <v/>
      </c>
      <c r="AY599" s="14" t="str">
        <f ca="1">IFERROR(VLOOKUP(B599,'[2]2017省级重点项目'!$B$3:$O$206,9,0),"")</f>
        <v/>
      </c>
      <c r="AZ599" s="14" t="str">
        <f ca="1">IFERROR(VLOOKUP(B599,'[2]2017省级重点项目'!$B$3:$O$206,10,0),"")</f>
        <v/>
      </c>
    </row>
    <row r="600" s="1" customFormat="1" ht="61" customHeight="1" spans="1:52">
      <c r="A600" s="11">
        <f>IF(AJ600="","",COUNTA($AJ$7:AJ600))</f>
        <v>578</v>
      </c>
      <c r="B600" s="12" t="s">
        <v>4023</v>
      </c>
      <c r="C600" s="12" t="s">
        <v>1917</v>
      </c>
      <c r="D600" s="12" t="s">
        <v>78</v>
      </c>
      <c r="E600" s="12" t="s">
        <v>299</v>
      </c>
      <c r="F600" s="12" t="s">
        <v>590</v>
      </c>
      <c r="G600" s="13" t="s">
        <v>1628</v>
      </c>
      <c r="H600" s="12" t="s">
        <v>600</v>
      </c>
      <c r="I600" s="12" t="s">
        <v>1086</v>
      </c>
      <c r="J600" s="12" t="s">
        <v>4024</v>
      </c>
      <c r="K600" s="13" t="s">
        <v>3073</v>
      </c>
      <c r="L600" s="21">
        <v>100000</v>
      </c>
      <c r="M600" s="13">
        <v>0</v>
      </c>
      <c r="N600" s="13">
        <v>100000</v>
      </c>
      <c r="O600" s="13">
        <v>0</v>
      </c>
      <c r="P600" s="13">
        <v>0</v>
      </c>
      <c r="Q600" s="13">
        <v>0</v>
      </c>
      <c r="R600" s="13">
        <v>0</v>
      </c>
      <c r="S600" s="13" t="s">
        <v>1919</v>
      </c>
      <c r="T600" s="13" t="s">
        <v>35</v>
      </c>
      <c r="U600" s="21">
        <v>0</v>
      </c>
      <c r="V600" s="12" t="s">
        <v>1912</v>
      </c>
      <c r="W600" s="21">
        <v>32900</v>
      </c>
      <c r="X600" s="12" t="s">
        <v>3327</v>
      </c>
      <c r="Y600" s="30">
        <v>3</v>
      </c>
      <c r="Z600" s="30"/>
      <c r="AA600" s="12" t="s">
        <v>269</v>
      </c>
      <c r="AB600" s="12" t="s">
        <v>269</v>
      </c>
      <c r="AC600" s="12" t="s">
        <v>269</v>
      </c>
      <c r="AD600" s="12"/>
      <c r="AE600" s="12"/>
      <c r="AF600" s="12"/>
      <c r="AG600" s="22" t="s">
        <v>1920</v>
      </c>
      <c r="AH600" s="12" t="s">
        <v>4025</v>
      </c>
      <c r="AI600" s="12" t="s">
        <v>1922</v>
      </c>
      <c r="AJ600" s="46" t="s">
        <v>600</v>
      </c>
      <c r="AK600" s="13" t="s">
        <v>601</v>
      </c>
      <c r="AL600" s="24" t="s">
        <v>1874</v>
      </c>
      <c r="AM600" s="13" t="s">
        <v>118</v>
      </c>
      <c r="AN600" s="13"/>
      <c r="AO600" s="12" t="s">
        <v>1639</v>
      </c>
      <c r="AP600" s="12"/>
      <c r="AQ600" s="12"/>
      <c r="AR600" s="12"/>
      <c r="AS600" s="12"/>
      <c r="AT600" s="14" t="str">
        <f ca="1">IFERROR(VLOOKUP(B600,'[2]2017省级重点项目'!$B$3:$O$206,6,0),"")</f>
        <v/>
      </c>
      <c r="AU600" s="14" t="str">
        <f ca="1" t="shared" si="51"/>
        <v/>
      </c>
      <c r="AV600" s="14" t="str">
        <f ca="1">IFERROR(VLOOKUP(B600,'[2]2017省级重点项目'!$B$3:$O$206,7,0),"")</f>
        <v/>
      </c>
      <c r="AW600" s="14" t="str">
        <f ca="1" t="shared" si="52"/>
        <v/>
      </c>
      <c r="AX600" s="14" t="str">
        <f ca="1">IFERROR(VLOOKUP(B600,'[2]2017省级重点项目'!$B$3:$O$206,12,0),"")</f>
        <v/>
      </c>
      <c r="AY600" s="14" t="str">
        <f ca="1">IFERROR(VLOOKUP(B600,'[2]2017省级重点项目'!$B$3:$O$206,9,0),"")</f>
        <v/>
      </c>
      <c r="AZ600" s="14" t="str">
        <f ca="1">IFERROR(VLOOKUP(B600,'[2]2017省级重点项目'!$B$3:$O$206,10,0),"")</f>
        <v/>
      </c>
    </row>
    <row r="601" s="1" customFormat="1" ht="72" customHeight="1" spans="1:52">
      <c r="A601" s="11">
        <f>IF(AJ601="","",COUNTA($AJ$7:AJ601))</f>
        <v>579</v>
      </c>
      <c r="B601" s="12" t="s">
        <v>4026</v>
      </c>
      <c r="C601" s="12" t="s">
        <v>61</v>
      </c>
      <c r="D601" s="12" t="s">
        <v>61</v>
      </c>
      <c r="E601" s="12" t="s">
        <v>61</v>
      </c>
      <c r="F601" s="12" t="s">
        <v>61</v>
      </c>
      <c r="G601" s="13" t="s">
        <v>1628</v>
      </c>
      <c r="H601" s="12" t="s">
        <v>600</v>
      </c>
      <c r="I601" s="12" t="s">
        <v>1042</v>
      </c>
      <c r="J601" s="12" t="s">
        <v>4027</v>
      </c>
      <c r="K601" s="13" t="s">
        <v>257</v>
      </c>
      <c r="L601" s="21">
        <v>55000</v>
      </c>
      <c r="M601" s="13">
        <v>0</v>
      </c>
      <c r="N601" s="13">
        <v>55000</v>
      </c>
      <c r="O601" s="13">
        <v>0</v>
      </c>
      <c r="P601" s="13">
        <v>0</v>
      </c>
      <c r="Q601" s="13">
        <v>0</v>
      </c>
      <c r="R601" s="13">
        <v>0</v>
      </c>
      <c r="S601" s="13" t="s">
        <v>66</v>
      </c>
      <c r="T601" s="13" t="s">
        <v>35</v>
      </c>
      <c r="U601" s="21">
        <v>0</v>
      </c>
      <c r="V601" s="12" t="s">
        <v>1912</v>
      </c>
      <c r="W601" s="21">
        <v>30000</v>
      </c>
      <c r="X601" s="12" t="s">
        <v>3327</v>
      </c>
      <c r="Y601" s="30">
        <v>9</v>
      </c>
      <c r="Z601" s="30"/>
      <c r="AA601" s="12">
        <v>21.24</v>
      </c>
      <c r="AB601" s="12">
        <v>21.24</v>
      </c>
      <c r="AC601" s="12">
        <v>0</v>
      </c>
      <c r="AD601" s="12">
        <v>0</v>
      </c>
      <c r="AE601" s="12">
        <v>0</v>
      </c>
      <c r="AF601" s="12">
        <v>0</v>
      </c>
      <c r="AG601" s="22" t="s">
        <v>4028</v>
      </c>
      <c r="AH601" s="12" t="s">
        <v>4029</v>
      </c>
      <c r="AI601" s="12" t="s">
        <v>1915</v>
      </c>
      <c r="AJ601" s="46" t="s">
        <v>600</v>
      </c>
      <c r="AK601" s="13" t="s">
        <v>601</v>
      </c>
      <c r="AL601" s="24" t="s">
        <v>602</v>
      </c>
      <c r="AM601" s="13" t="s">
        <v>118</v>
      </c>
      <c r="AN601" s="13"/>
      <c r="AO601" s="12" t="s">
        <v>1639</v>
      </c>
      <c r="AP601" s="12" t="s">
        <v>78</v>
      </c>
      <c r="AQ601" s="12"/>
      <c r="AR601" s="12"/>
      <c r="AS601" s="12"/>
      <c r="AT601" s="14" t="str">
        <f ca="1">IFERROR(VLOOKUP(B601,'[2]2017省级重点项目'!$B$3:$O$206,6,0),"")</f>
        <v/>
      </c>
      <c r="AU601" s="14" t="str">
        <f ca="1" t="shared" si="51"/>
        <v/>
      </c>
      <c r="AV601" s="14" t="str">
        <f ca="1">IFERROR(VLOOKUP(B601,'[2]2017省级重点项目'!$B$3:$O$206,7,0),"")</f>
        <v/>
      </c>
      <c r="AW601" s="14" t="str">
        <f ca="1" t="shared" si="52"/>
        <v/>
      </c>
      <c r="AX601" s="14" t="str">
        <f ca="1">IFERROR(VLOOKUP(B601,'[2]2017省级重点项目'!$B$3:$O$206,12,0),"")</f>
        <v/>
      </c>
      <c r="AY601" s="14" t="str">
        <f ca="1">IFERROR(VLOOKUP(B601,'[2]2017省级重点项目'!$B$3:$O$206,9,0),"")</f>
        <v/>
      </c>
      <c r="AZ601" s="14" t="str">
        <f ca="1">IFERROR(VLOOKUP(B601,'[2]2017省级重点项目'!$B$3:$O$206,10,0),"")</f>
        <v/>
      </c>
    </row>
    <row r="602" s="1" customFormat="1" ht="68" customHeight="1" spans="1:52">
      <c r="A602" s="11">
        <f>IF(AJ602="","",COUNTA($AJ$7:AJ602))</f>
        <v>580</v>
      </c>
      <c r="B602" s="12" t="s">
        <v>4030</v>
      </c>
      <c r="C602" s="12" t="s">
        <v>61</v>
      </c>
      <c r="D602" s="12" t="s">
        <v>61</v>
      </c>
      <c r="E602" s="12" t="s">
        <v>61</v>
      </c>
      <c r="F602" s="12" t="s">
        <v>78</v>
      </c>
      <c r="G602" s="13" t="s">
        <v>1628</v>
      </c>
      <c r="H602" s="12" t="s">
        <v>600</v>
      </c>
      <c r="I602" s="12" t="s">
        <v>4031</v>
      </c>
      <c r="J602" s="12" t="s">
        <v>4032</v>
      </c>
      <c r="K602" s="13" t="s">
        <v>575</v>
      </c>
      <c r="L602" s="21">
        <v>280000</v>
      </c>
      <c r="M602" s="13">
        <v>0</v>
      </c>
      <c r="N602" s="13">
        <v>280000</v>
      </c>
      <c r="O602" s="13">
        <v>0</v>
      </c>
      <c r="P602" s="13">
        <v>0</v>
      </c>
      <c r="Q602" s="13">
        <v>0</v>
      </c>
      <c r="R602" s="13">
        <v>0</v>
      </c>
      <c r="S602" s="13" t="s">
        <v>66</v>
      </c>
      <c r="T602" s="13" t="s">
        <v>35</v>
      </c>
      <c r="U602" s="21">
        <v>0</v>
      </c>
      <c r="V602" s="12" t="s">
        <v>1912</v>
      </c>
      <c r="W602" s="21">
        <v>95000</v>
      </c>
      <c r="X602" s="12" t="s">
        <v>3327</v>
      </c>
      <c r="Y602" s="30">
        <v>9</v>
      </c>
      <c r="Z602" s="30"/>
      <c r="AA602" s="12">
        <v>98.84</v>
      </c>
      <c r="AB602" s="12">
        <v>0</v>
      </c>
      <c r="AC602" s="12">
        <v>0</v>
      </c>
      <c r="AD602" s="12">
        <v>0</v>
      </c>
      <c r="AE602" s="12">
        <v>0</v>
      </c>
      <c r="AF602" s="12">
        <v>0</v>
      </c>
      <c r="AG602" s="22" t="s">
        <v>4028</v>
      </c>
      <c r="AH602" s="12" t="s">
        <v>4029</v>
      </c>
      <c r="AI602" s="12" t="s">
        <v>1915</v>
      </c>
      <c r="AJ602" s="46" t="s">
        <v>600</v>
      </c>
      <c r="AK602" s="13" t="s">
        <v>601</v>
      </c>
      <c r="AL602" s="24" t="s">
        <v>602</v>
      </c>
      <c r="AM602" s="13" t="s">
        <v>118</v>
      </c>
      <c r="AN602" s="13"/>
      <c r="AO602" s="12" t="s">
        <v>1639</v>
      </c>
      <c r="AP602" s="12" t="s">
        <v>78</v>
      </c>
      <c r="AQ602" s="12"/>
      <c r="AR602" s="12"/>
      <c r="AS602" s="12"/>
      <c r="AT602" s="14" t="str">
        <f ca="1">IFERROR(VLOOKUP(B602,'[2]2017省级重点项目'!$B$3:$O$206,6,0),"")</f>
        <v/>
      </c>
      <c r="AU602" s="14" t="str">
        <f ca="1" t="shared" si="51"/>
        <v/>
      </c>
      <c r="AV602" s="14" t="str">
        <f ca="1">IFERROR(VLOOKUP(B602,'[2]2017省级重点项目'!$B$3:$O$206,7,0),"")</f>
        <v/>
      </c>
      <c r="AW602" s="14" t="str">
        <f ca="1" t="shared" si="52"/>
        <v/>
      </c>
      <c r="AX602" s="14" t="str">
        <f ca="1">IFERROR(VLOOKUP(B602,'[2]2017省级重点项目'!$B$3:$O$206,12,0),"")</f>
        <v/>
      </c>
      <c r="AY602" s="14" t="str">
        <f ca="1">IFERROR(VLOOKUP(B602,'[2]2017省级重点项目'!$B$3:$O$206,9,0),"")</f>
        <v/>
      </c>
      <c r="AZ602" s="14" t="str">
        <f ca="1">IFERROR(VLOOKUP(B602,'[2]2017省级重点项目'!$B$3:$O$206,10,0),"")</f>
        <v/>
      </c>
    </row>
    <row r="603" s="1" customFormat="1" ht="65" customHeight="1" spans="1:52">
      <c r="A603" s="11">
        <f>IF(AJ603="","",COUNTA($AJ$7:AJ603))</f>
        <v>581</v>
      </c>
      <c r="B603" s="12" t="s">
        <v>4033</v>
      </c>
      <c r="C603" s="12" t="s">
        <v>61</v>
      </c>
      <c r="D603" s="12" t="s">
        <v>61</v>
      </c>
      <c r="E603" s="12" t="s">
        <v>61</v>
      </c>
      <c r="F603" s="12" t="s">
        <v>61</v>
      </c>
      <c r="G603" s="13" t="s">
        <v>1628</v>
      </c>
      <c r="H603" s="12" t="s">
        <v>600</v>
      </c>
      <c r="I603" s="12" t="s">
        <v>1042</v>
      </c>
      <c r="J603" s="12" t="s">
        <v>4034</v>
      </c>
      <c r="K603" s="13" t="s">
        <v>3088</v>
      </c>
      <c r="L603" s="21">
        <v>90557</v>
      </c>
      <c r="M603" s="13">
        <v>0</v>
      </c>
      <c r="N603" s="13">
        <v>90557</v>
      </c>
      <c r="O603" s="13">
        <v>0</v>
      </c>
      <c r="P603" s="13">
        <v>0</v>
      </c>
      <c r="Q603" s="13">
        <v>0</v>
      </c>
      <c r="R603" s="13">
        <v>0</v>
      </c>
      <c r="S603" s="13" t="s">
        <v>66</v>
      </c>
      <c r="T603" s="13" t="s">
        <v>35</v>
      </c>
      <c r="U603" s="21">
        <v>0</v>
      </c>
      <c r="V603" s="12" t="s">
        <v>4035</v>
      </c>
      <c r="W603" s="21">
        <v>75000</v>
      </c>
      <c r="X603" s="12" t="s">
        <v>4036</v>
      </c>
      <c r="Y603" s="30">
        <v>12</v>
      </c>
      <c r="Z603" s="30"/>
      <c r="AA603" s="12">
        <v>35.4</v>
      </c>
      <c r="AB603" s="12">
        <v>35.4</v>
      </c>
      <c r="AC603" s="12">
        <v>0</v>
      </c>
      <c r="AD603" s="12">
        <v>0</v>
      </c>
      <c r="AE603" s="12">
        <v>0</v>
      </c>
      <c r="AF603" s="12">
        <v>0</v>
      </c>
      <c r="AG603" s="22" t="s">
        <v>4037</v>
      </c>
      <c r="AH603" s="12" t="s">
        <v>4038</v>
      </c>
      <c r="AI603" s="12">
        <v>18650366960</v>
      </c>
      <c r="AJ603" s="46" t="s">
        <v>600</v>
      </c>
      <c r="AK603" s="13" t="s">
        <v>601</v>
      </c>
      <c r="AL603" s="24" t="s">
        <v>602</v>
      </c>
      <c r="AM603" s="13" t="s">
        <v>118</v>
      </c>
      <c r="AN603" s="12"/>
      <c r="AO603" s="12"/>
      <c r="AP603" s="12"/>
      <c r="AQ603" s="12"/>
      <c r="AR603" s="12"/>
      <c r="AS603" s="12"/>
      <c r="AT603" s="14" t="str">
        <f ca="1">IFERROR(VLOOKUP(B603,'[2]2017省级重点项目'!$B$3:$O$206,6,0),"")</f>
        <v/>
      </c>
      <c r="AU603" s="14" t="str">
        <f ca="1" t="shared" si="51"/>
        <v/>
      </c>
      <c r="AV603" s="14" t="str">
        <f ca="1">IFERROR(VLOOKUP(B603,'[2]2017省级重点项目'!$B$3:$O$206,7,0),"")</f>
        <v/>
      </c>
      <c r="AW603" s="14" t="str">
        <f ca="1" t="shared" si="52"/>
        <v/>
      </c>
      <c r="AX603" s="14" t="str">
        <f ca="1">IFERROR(VLOOKUP(B603,'[2]2017省级重点项目'!$B$3:$O$206,12,0),"")</f>
        <v/>
      </c>
      <c r="AY603" s="14" t="str">
        <f ca="1">IFERROR(VLOOKUP(B603,'[2]2017省级重点项目'!$B$3:$O$206,9,0),"")</f>
        <v/>
      </c>
      <c r="AZ603" s="14" t="str">
        <f ca="1">IFERROR(VLOOKUP(B603,'[2]2017省级重点项目'!$B$3:$O$206,10,0),"")</f>
        <v/>
      </c>
    </row>
    <row r="604" s="1" customFormat="1" ht="82" customHeight="1" spans="1:52">
      <c r="A604" s="11">
        <f>IF(AJ604="","",COUNTA($AJ$7:AJ604))</f>
        <v>582</v>
      </c>
      <c r="B604" s="12" t="s">
        <v>4039</v>
      </c>
      <c r="C604" s="12" t="s">
        <v>295</v>
      </c>
      <c r="D604" s="12" t="s">
        <v>61</v>
      </c>
      <c r="E604" s="12" t="s">
        <v>61</v>
      </c>
      <c r="F604" s="12" t="s">
        <v>61</v>
      </c>
      <c r="G604" s="13" t="s">
        <v>1628</v>
      </c>
      <c r="H604" s="12" t="s">
        <v>62</v>
      </c>
      <c r="I604" s="12" t="s">
        <v>748</v>
      </c>
      <c r="J604" s="12" t="s">
        <v>4040</v>
      </c>
      <c r="K604" s="13" t="s">
        <v>3073</v>
      </c>
      <c r="L604" s="21">
        <v>75000</v>
      </c>
      <c r="M604" s="13">
        <v>0</v>
      </c>
      <c r="N604" s="13">
        <v>75000</v>
      </c>
      <c r="O604" s="13">
        <v>0</v>
      </c>
      <c r="P604" s="13">
        <v>0</v>
      </c>
      <c r="Q604" s="13">
        <v>0</v>
      </c>
      <c r="R604" s="13">
        <v>0</v>
      </c>
      <c r="S604" s="13" t="s">
        <v>66</v>
      </c>
      <c r="T604" s="13" t="s">
        <v>61</v>
      </c>
      <c r="U604" s="21">
        <v>0</v>
      </c>
      <c r="V604" s="12" t="s">
        <v>4041</v>
      </c>
      <c r="W604" s="21">
        <v>20000</v>
      </c>
      <c r="X604" s="12" t="s">
        <v>1870</v>
      </c>
      <c r="Y604" s="30">
        <v>12</v>
      </c>
      <c r="Z604" s="30"/>
      <c r="AA604" s="12">
        <v>28.59</v>
      </c>
      <c r="AB604" s="12">
        <v>0</v>
      </c>
      <c r="AC604" s="12">
        <v>0</v>
      </c>
      <c r="AD604" s="12">
        <v>0</v>
      </c>
      <c r="AE604" s="12">
        <v>0</v>
      </c>
      <c r="AF604" s="12">
        <v>0</v>
      </c>
      <c r="AG604" s="22" t="s">
        <v>4042</v>
      </c>
      <c r="AH604" s="12" t="s">
        <v>4043</v>
      </c>
      <c r="AI604" s="12" t="s">
        <v>4043</v>
      </c>
      <c r="AJ604" s="46" t="s">
        <v>62</v>
      </c>
      <c r="AK604" s="13" t="s">
        <v>73</v>
      </c>
      <c r="AL604" s="24" t="s">
        <v>755</v>
      </c>
      <c r="AM604" s="13" t="s">
        <v>118</v>
      </c>
      <c r="AN604" s="13"/>
      <c r="AO604" s="12" t="s">
        <v>1639</v>
      </c>
      <c r="AP604" s="12" t="s">
        <v>78</v>
      </c>
      <c r="AQ604" s="12"/>
      <c r="AR604" s="12"/>
      <c r="AS604" s="12"/>
      <c r="AT604" s="14" t="str">
        <f ca="1">IFERROR(VLOOKUP(B604,'[2]2017省级重点项目'!$B$3:$O$206,6,0),"")</f>
        <v/>
      </c>
      <c r="AU604" s="14" t="str">
        <f ca="1" t="shared" si="51"/>
        <v/>
      </c>
      <c r="AV604" s="14" t="str">
        <f ca="1">IFERROR(VLOOKUP(B604,'[2]2017省级重点项目'!$B$3:$O$206,7,0),"")</f>
        <v/>
      </c>
      <c r="AW604" s="14" t="str">
        <f ca="1" t="shared" si="52"/>
        <v/>
      </c>
      <c r="AX604" s="14" t="str">
        <f ca="1">IFERROR(VLOOKUP(B604,'[2]2017省级重点项目'!$B$3:$O$206,12,0),"")</f>
        <v/>
      </c>
      <c r="AY604" s="14" t="str">
        <f ca="1">IFERROR(VLOOKUP(B604,'[2]2017省级重点项目'!$B$3:$O$206,9,0),"")</f>
        <v/>
      </c>
      <c r="AZ604" s="14" t="str">
        <f ca="1">IFERROR(VLOOKUP(B604,'[2]2017省级重点项目'!$B$3:$O$206,10,0),"")</f>
        <v/>
      </c>
    </row>
    <row r="605" s="1" customFormat="1" ht="62" customHeight="1" spans="1:52">
      <c r="A605" s="11">
        <f>IF(AJ605="","",COUNTA($AJ$7:AJ605))</f>
        <v>583</v>
      </c>
      <c r="B605" s="12" t="s">
        <v>4044</v>
      </c>
      <c r="C605" s="12" t="s">
        <v>295</v>
      </c>
      <c r="D605" s="12" t="s">
        <v>61</v>
      </c>
      <c r="E605" s="12" t="s">
        <v>61</v>
      </c>
      <c r="F605" s="12" t="s">
        <v>61</v>
      </c>
      <c r="G605" s="13" t="s">
        <v>1628</v>
      </c>
      <c r="H605" s="12" t="s">
        <v>62</v>
      </c>
      <c r="I605" s="12" t="s">
        <v>739</v>
      </c>
      <c r="J605" s="12" t="s">
        <v>4045</v>
      </c>
      <c r="K605" s="13" t="s">
        <v>3073</v>
      </c>
      <c r="L605" s="21">
        <v>35000</v>
      </c>
      <c r="M605" s="13">
        <v>0</v>
      </c>
      <c r="N605" s="13">
        <v>35000</v>
      </c>
      <c r="O605" s="13">
        <v>0</v>
      </c>
      <c r="P605" s="13">
        <v>0</v>
      </c>
      <c r="Q605" s="13">
        <v>0</v>
      </c>
      <c r="R605" s="13">
        <v>0</v>
      </c>
      <c r="S605" s="13" t="s">
        <v>4046</v>
      </c>
      <c r="T605" s="13" t="s">
        <v>61</v>
      </c>
      <c r="U605" s="21">
        <v>0</v>
      </c>
      <c r="V605" s="12" t="s">
        <v>3610</v>
      </c>
      <c r="W605" s="21">
        <v>3000</v>
      </c>
      <c r="X605" s="12" t="s">
        <v>724</v>
      </c>
      <c r="Y605" s="30">
        <v>9</v>
      </c>
      <c r="Z605" s="30"/>
      <c r="AA605" s="12">
        <v>10.539</v>
      </c>
      <c r="AB605" s="12">
        <v>10.5</v>
      </c>
      <c r="AC605" s="12">
        <v>0</v>
      </c>
      <c r="AD605" s="12">
        <v>0</v>
      </c>
      <c r="AE605" s="12">
        <v>0</v>
      </c>
      <c r="AF605" s="12">
        <v>0</v>
      </c>
      <c r="AG605" s="22" t="s">
        <v>4047</v>
      </c>
      <c r="AH605" s="12" t="s">
        <v>4048</v>
      </c>
      <c r="AI605" s="12" t="s">
        <v>4049</v>
      </c>
      <c r="AJ605" s="46" t="s">
        <v>62</v>
      </c>
      <c r="AK605" s="13" t="s">
        <v>73</v>
      </c>
      <c r="AL605" s="24" t="s">
        <v>755</v>
      </c>
      <c r="AM605" s="13" t="s">
        <v>118</v>
      </c>
      <c r="AN605" s="13"/>
      <c r="AO605" s="12" t="s">
        <v>1639</v>
      </c>
      <c r="AP605" s="12" t="s">
        <v>78</v>
      </c>
      <c r="AQ605" s="12"/>
      <c r="AR605" s="12"/>
      <c r="AS605" s="12"/>
      <c r="AT605" s="14" t="str">
        <f ca="1">IFERROR(VLOOKUP(B605,'[2]2017省级重点项目'!$B$3:$O$206,6,0),"")</f>
        <v/>
      </c>
      <c r="AU605" s="14" t="str">
        <f ca="1" t="shared" si="51"/>
        <v/>
      </c>
      <c r="AV605" s="14" t="str">
        <f ca="1">IFERROR(VLOOKUP(B605,'[2]2017省级重点项目'!$B$3:$O$206,7,0),"")</f>
        <v/>
      </c>
      <c r="AW605" s="14" t="str">
        <f ca="1" t="shared" si="52"/>
        <v/>
      </c>
      <c r="AX605" s="14" t="str">
        <f ca="1">IFERROR(VLOOKUP(B605,'[2]2017省级重点项目'!$B$3:$O$206,12,0),"")</f>
        <v/>
      </c>
      <c r="AY605" s="14" t="str">
        <f ca="1">IFERROR(VLOOKUP(B605,'[2]2017省级重点项目'!$B$3:$O$206,9,0),"")</f>
        <v/>
      </c>
      <c r="AZ605" s="14" t="str">
        <f ca="1">IFERROR(VLOOKUP(B605,'[2]2017省级重点项目'!$B$3:$O$206,10,0),"")</f>
        <v/>
      </c>
    </row>
    <row r="606" s="1" customFormat="1" ht="104" customHeight="1" spans="1:52">
      <c r="A606" s="11">
        <f>IF(AJ606="","",COUNTA($AJ$7:AJ606))</f>
        <v>584</v>
      </c>
      <c r="B606" s="12" t="s">
        <v>4050</v>
      </c>
      <c r="C606" s="12" t="s">
        <v>295</v>
      </c>
      <c r="D606" s="12" t="s">
        <v>61</v>
      </c>
      <c r="E606" s="12" t="s">
        <v>61</v>
      </c>
      <c r="F606" s="12" t="s">
        <v>61</v>
      </c>
      <c r="G606" s="13" t="s">
        <v>1628</v>
      </c>
      <c r="H606" s="12" t="s">
        <v>62</v>
      </c>
      <c r="I606" s="12" t="s">
        <v>1930</v>
      </c>
      <c r="J606" s="12" t="s">
        <v>4051</v>
      </c>
      <c r="K606" s="13" t="s">
        <v>3073</v>
      </c>
      <c r="L606" s="21">
        <v>75000</v>
      </c>
      <c r="M606" s="13" t="s">
        <v>4052</v>
      </c>
      <c r="N606" s="13" t="s">
        <v>3349</v>
      </c>
      <c r="O606" s="13">
        <v>0</v>
      </c>
      <c r="P606" s="13">
        <v>0</v>
      </c>
      <c r="Q606" s="13">
        <v>0</v>
      </c>
      <c r="R606" s="13">
        <v>0</v>
      </c>
      <c r="S606" s="13" t="s">
        <v>83</v>
      </c>
      <c r="T606" s="13" t="s">
        <v>61</v>
      </c>
      <c r="U606" s="21">
        <v>0</v>
      </c>
      <c r="V606" s="12" t="s">
        <v>4053</v>
      </c>
      <c r="W606" s="21">
        <v>10000</v>
      </c>
      <c r="X606" s="12" t="s">
        <v>4054</v>
      </c>
      <c r="Y606" s="30">
        <v>9</v>
      </c>
      <c r="Z606" s="30"/>
      <c r="AA606" s="12" t="s">
        <v>4055</v>
      </c>
      <c r="AB606" s="12" t="s">
        <v>4056</v>
      </c>
      <c r="AC606" s="12">
        <v>0</v>
      </c>
      <c r="AD606" s="12">
        <v>0</v>
      </c>
      <c r="AE606" s="12">
        <v>0</v>
      </c>
      <c r="AF606" s="12">
        <v>0</v>
      </c>
      <c r="AG606" s="22" t="s">
        <v>1083</v>
      </c>
      <c r="AH606" s="12" t="s">
        <v>4057</v>
      </c>
      <c r="AI606" s="12" t="s">
        <v>4057</v>
      </c>
      <c r="AJ606" s="46" t="s">
        <v>62</v>
      </c>
      <c r="AK606" s="13" t="s">
        <v>73</v>
      </c>
      <c r="AL606" s="24" t="s">
        <v>1704</v>
      </c>
      <c r="AM606" s="13" t="s">
        <v>118</v>
      </c>
      <c r="AN606" s="13"/>
      <c r="AO606" s="12" t="s">
        <v>1639</v>
      </c>
      <c r="AP606" s="12" t="s">
        <v>78</v>
      </c>
      <c r="AQ606" s="12"/>
      <c r="AR606" s="12"/>
      <c r="AS606" s="12"/>
      <c r="AT606" s="14" t="str">
        <f ca="1">IFERROR(VLOOKUP(B606,'[2]2017省级重点项目'!$B$3:$O$206,6,0),"")</f>
        <v/>
      </c>
      <c r="AU606" s="14" t="str">
        <f ca="1" t="shared" si="51"/>
        <v/>
      </c>
      <c r="AV606" s="14" t="str">
        <f ca="1">IFERROR(VLOOKUP(B606,'[2]2017省级重点项目'!$B$3:$O$206,7,0),"")</f>
        <v/>
      </c>
      <c r="AW606" s="14" t="str">
        <f ca="1" t="shared" si="52"/>
        <v/>
      </c>
      <c r="AX606" s="14" t="str">
        <f ca="1">IFERROR(VLOOKUP(B606,'[2]2017省级重点项目'!$B$3:$O$206,12,0),"")</f>
        <v/>
      </c>
      <c r="AY606" s="14" t="str">
        <f ca="1">IFERROR(VLOOKUP(B606,'[2]2017省级重点项目'!$B$3:$O$206,9,0),"")</f>
        <v/>
      </c>
      <c r="AZ606" s="14" t="str">
        <f ca="1">IFERROR(VLOOKUP(B606,'[2]2017省级重点项目'!$B$3:$O$206,10,0),"")</f>
        <v/>
      </c>
    </row>
    <row r="607" s="1" customFormat="1" ht="57" customHeight="1" spans="1:52">
      <c r="A607" s="11">
        <f>IF(AJ607="","",COUNTA($AJ$7:AJ607))</f>
        <v>585</v>
      </c>
      <c r="B607" s="14" t="s">
        <v>4058</v>
      </c>
      <c r="C607" s="14" t="s">
        <v>2018</v>
      </c>
      <c r="D607" s="14" t="s">
        <v>2018</v>
      </c>
      <c r="E607" s="14"/>
      <c r="F607" s="14" t="s">
        <v>78</v>
      </c>
      <c r="G607" s="11" t="s">
        <v>1628</v>
      </c>
      <c r="H607" s="14" t="s">
        <v>79</v>
      </c>
      <c r="I607" s="14" t="s">
        <v>604</v>
      </c>
      <c r="J607" s="14" t="s">
        <v>4059</v>
      </c>
      <c r="K607" s="11" t="s">
        <v>3088</v>
      </c>
      <c r="L607" s="20">
        <v>79000</v>
      </c>
      <c r="M607" s="11">
        <v>79000</v>
      </c>
      <c r="N607" s="11"/>
      <c r="O607" s="11"/>
      <c r="P607" s="11"/>
      <c r="Q607" s="11"/>
      <c r="R607" s="11"/>
      <c r="S607" s="11" t="s">
        <v>83</v>
      </c>
      <c r="T607" s="11" t="s">
        <v>221</v>
      </c>
      <c r="U607" s="20">
        <v>0</v>
      </c>
      <c r="V607" s="14" t="s">
        <v>4060</v>
      </c>
      <c r="W607" s="20">
        <v>13000</v>
      </c>
      <c r="X607" s="14" t="s">
        <v>4061</v>
      </c>
      <c r="Y607" s="29">
        <v>9</v>
      </c>
      <c r="Z607" s="29"/>
      <c r="AA607" s="14">
        <v>1031</v>
      </c>
      <c r="AB607" s="14">
        <v>20</v>
      </c>
      <c r="AC607" s="14"/>
      <c r="AD607" s="14"/>
      <c r="AE607" s="14"/>
      <c r="AF607" s="14"/>
      <c r="AG607" s="47" t="s">
        <v>4062</v>
      </c>
      <c r="AH607" s="14" t="s">
        <v>4063</v>
      </c>
      <c r="AI607" s="14" t="s">
        <v>4064</v>
      </c>
      <c r="AJ607" s="45" t="s">
        <v>79</v>
      </c>
      <c r="AK607" s="11" t="s">
        <v>89</v>
      </c>
      <c r="AL607" s="50" t="s">
        <v>609</v>
      </c>
      <c r="AM607" s="11" t="s">
        <v>118</v>
      </c>
      <c r="AN607" s="11"/>
      <c r="AO607" s="12" t="s">
        <v>1639</v>
      </c>
      <c r="AP607" s="14" t="s">
        <v>78</v>
      </c>
      <c r="AQ607" s="14" t="s">
        <v>78</v>
      </c>
      <c r="AR607" s="14" t="s">
        <v>78</v>
      </c>
      <c r="AS607" s="14"/>
      <c r="AT607" s="14">
        <f ca="1">IFERROR(VLOOKUP(B607,'[2]2017省级重点项目'!$B$3:$O$206,6,0),"")</f>
        <v>79000</v>
      </c>
      <c r="AU607" s="14">
        <f ca="1" t="shared" si="51"/>
        <v>0</v>
      </c>
      <c r="AV607" s="14">
        <f ca="1">IFERROR(VLOOKUP(B607,'[2]2017省级重点项目'!$B$3:$O$206,7,0),"")</f>
        <v>5000</v>
      </c>
      <c r="AW607" s="14">
        <f ca="1" t="shared" si="52"/>
        <v>8000</v>
      </c>
      <c r="AX607" s="14" t="str">
        <f ca="1">IFERROR(VLOOKUP(B607,'[2]2017省级重点项目'!$B$3:$O$206,12,0),"")</f>
        <v>马尾区</v>
      </c>
      <c r="AY607" s="14">
        <f ca="1">IFERROR(VLOOKUP(B607,'[2]2017省级重点项目'!$B$3:$O$206,9,0),"")</f>
        <v>9</v>
      </c>
      <c r="AZ607" s="14" t="str">
        <f ca="1">IFERROR(VLOOKUP(B607,'[2]2017省级重点项目'!$B$3:$O$206,10,0),"")</f>
        <v>无</v>
      </c>
    </row>
    <row r="608" s="1" customFormat="1" ht="76" customHeight="1" spans="1:52">
      <c r="A608" s="11">
        <f>IF(AJ608="","",COUNTA($AJ$7:AJ608))</f>
        <v>586</v>
      </c>
      <c r="B608" s="14" t="s">
        <v>4065</v>
      </c>
      <c r="C608" s="14"/>
      <c r="D608" s="14"/>
      <c r="E608" s="14"/>
      <c r="F608" s="14" t="s">
        <v>78</v>
      </c>
      <c r="G608" s="11" t="s">
        <v>1628</v>
      </c>
      <c r="H608" s="14" t="s">
        <v>79</v>
      </c>
      <c r="I608" s="14" t="s">
        <v>80</v>
      </c>
      <c r="J608" s="14" t="s">
        <v>4066</v>
      </c>
      <c r="K608" s="11" t="s">
        <v>3088</v>
      </c>
      <c r="L608" s="20">
        <v>35000</v>
      </c>
      <c r="M608" s="11"/>
      <c r="N608" s="11">
        <v>35000</v>
      </c>
      <c r="O608" s="11"/>
      <c r="P608" s="11"/>
      <c r="Q608" s="11"/>
      <c r="R608" s="11"/>
      <c r="S608" s="13" t="s">
        <v>4067</v>
      </c>
      <c r="T608" s="13" t="s">
        <v>35</v>
      </c>
      <c r="U608" s="21">
        <v>0</v>
      </c>
      <c r="V608" s="12" t="s">
        <v>3633</v>
      </c>
      <c r="W608" s="21">
        <v>5000</v>
      </c>
      <c r="X608" s="12" t="s">
        <v>4068</v>
      </c>
      <c r="Y608" s="29">
        <v>12</v>
      </c>
      <c r="Z608" s="29"/>
      <c r="AA608" s="14">
        <v>78.46</v>
      </c>
      <c r="AB608" s="14">
        <v>78.46</v>
      </c>
      <c r="AC608" s="14"/>
      <c r="AD608" s="14"/>
      <c r="AE608" s="14"/>
      <c r="AF608" s="14"/>
      <c r="AG608" s="47" t="s">
        <v>4069</v>
      </c>
      <c r="AH608" s="14"/>
      <c r="AI608" s="14" t="s">
        <v>4070</v>
      </c>
      <c r="AJ608" s="45" t="s">
        <v>79</v>
      </c>
      <c r="AK608" s="11" t="s">
        <v>89</v>
      </c>
      <c r="AL608" s="50" t="s">
        <v>609</v>
      </c>
      <c r="AM608" s="11" t="s">
        <v>118</v>
      </c>
      <c r="AN608" s="11"/>
      <c r="AO608" s="12" t="s">
        <v>1639</v>
      </c>
      <c r="AP608" s="14" t="s">
        <v>78</v>
      </c>
      <c r="AQ608" s="14" t="s">
        <v>78</v>
      </c>
      <c r="AR608" s="14" t="s">
        <v>78</v>
      </c>
      <c r="AS608" s="14"/>
      <c r="AT608" s="14">
        <f ca="1">IFERROR(VLOOKUP(B608,'[2]2017省级重点项目'!$B$3:$O$206,6,0),"")</f>
        <v>35000</v>
      </c>
      <c r="AU608" s="14">
        <f ca="1" t="shared" si="51"/>
        <v>0</v>
      </c>
      <c r="AV608" s="14">
        <f ca="1">IFERROR(VLOOKUP(B608,'[2]2017省级重点项目'!$B$3:$O$206,7,0),"")</f>
        <v>0</v>
      </c>
      <c r="AW608" s="14">
        <f ca="1" t="shared" si="52"/>
        <v>5000</v>
      </c>
      <c r="AX608" s="14" t="str">
        <f ca="1">IFERROR(VLOOKUP(B608,'[2]2017省级重点项目'!$B$3:$O$206,12,0),"")</f>
        <v>马尾区</v>
      </c>
      <c r="AY608" s="14" t="str">
        <f ca="1">IFERROR(VLOOKUP(B608,'[2]2017省级重点项目'!$B$3:$O$206,9,0),"")</f>
        <v>无</v>
      </c>
      <c r="AZ608" s="14" t="str">
        <f ca="1">IFERROR(VLOOKUP(B608,'[2]2017省级重点项目'!$B$3:$O$206,10,0),"")</f>
        <v>无</v>
      </c>
    </row>
    <row r="609" s="1" customFormat="1" ht="72" spans="1:52">
      <c r="A609" s="11">
        <f>IF(AJ609="","",COUNTA($AJ$7:AJ609))</f>
        <v>587</v>
      </c>
      <c r="B609" s="14" t="s">
        <v>4071</v>
      </c>
      <c r="C609" s="14"/>
      <c r="D609" s="14"/>
      <c r="E609" s="14"/>
      <c r="F609" s="14"/>
      <c r="G609" s="11" t="s">
        <v>1628</v>
      </c>
      <c r="H609" s="14" t="s">
        <v>79</v>
      </c>
      <c r="I609" s="14"/>
      <c r="J609" s="14" t="s">
        <v>4072</v>
      </c>
      <c r="K609" s="11" t="s">
        <v>3073</v>
      </c>
      <c r="L609" s="20">
        <v>195000</v>
      </c>
      <c r="M609" s="11"/>
      <c r="N609" s="11"/>
      <c r="O609" s="11"/>
      <c r="P609" s="11"/>
      <c r="Q609" s="11"/>
      <c r="R609" s="11"/>
      <c r="S609" s="11"/>
      <c r="T609" s="11"/>
      <c r="U609" s="20">
        <v>0</v>
      </c>
      <c r="V609" s="14" t="s">
        <v>3633</v>
      </c>
      <c r="W609" s="20">
        <v>40000</v>
      </c>
      <c r="X609" s="14" t="s">
        <v>1870</v>
      </c>
      <c r="Y609" s="29">
        <v>10</v>
      </c>
      <c r="Z609" s="29"/>
      <c r="AA609" s="14"/>
      <c r="AB609" s="14"/>
      <c r="AC609" s="14"/>
      <c r="AD609" s="14"/>
      <c r="AE609" s="14"/>
      <c r="AF609" s="14"/>
      <c r="AG609" s="47" t="s">
        <v>4073</v>
      </c>
      <c r="AH609" s="14"/>
      <c r="AI609" s="14"/>
      <c r="AJ609" s="45" t="s">
        <v>79</v>
      </c>
      <c r="AK609" s="11" t="s">
        <v>89</v>
      </c>
      <c r="AL609" s="50" t="s">
        <v>609</v>
      </c>
      <c r="AM609" s="11" t="s">
        <v>118</v>
      </c>
      <c r="AN609" s="11"/>
      <c r="AO609" s="12" t="s">
        <v>1639</v>
      </c>
      <c r="AP609" s="14" t="s">
        <v>78</v>
      </c>
      <c r="AQ609" s="14"/>
      <c r="AR609" s="14"/>
      <c r="AS609" s="14"/>
      <c r="AT609" s="14" t="str">
        <f ca="1">IFERROR(VLOOKUP(B609,'[2]2017省级重点项目'!$B$3:$O$206,6,0),"")</f>
        <v/>
      </c>
      <c r="AU609" s="14" t="str">
        <f ca="1" t="shared" si="51"/>
        <v/>
      </c>
      <c r="AV609" s="14" t="str">
        <f ca="1">IFERROR(VLOOKUP(B609,'[2]2017省级重点项目'!$B$3:$O$206,7,0),"")</f>
        <v/>
      </c>
      <c r="AW609" s="14" t="str">
        <f ca="1" t="shared" si="52"/>
        <v/>
      </c>
      <c r="AX609" s="14" t="str">
        <f ca="1">IFERROR(VLOOKUP(B609,'[2]2017省级重点项目'!$B$3:$O$206,12,0),"")</f>
        <v/>
      </c>
      <c r="AY609" s="14" t="str">
        <f ca="1">IFERROR(VLOOKUP(B609,'[2]2017省级重点项目'!$B$3:$O$206,9,0),"")</f>
        <v/>
      </c>
      <c r="AZ609" s="14" t="str">
        <f ca="1">IFERROR(VLOOKUP(B609,'[2]2017省级重点项目'!$B$3:$O$206,10,0),"")</f>
        <v/>
      </c>
    </row>
    <row r="610" s="1" customFormat="1" ht="64" customHeight="1" spans="1:52">
      <c r="A610" s="11">
        <f>IF(AJ610="","",COUNTA($AJ$7:AJ610))</f>
        <v>588</v>
      </c>
      <c r="B610" s="14" t="s">
        <v>4074</v>
      </c>
      <c r="C610" s="14"/>
      <c r="D610" s="14"/>
      <c r="E610" s="14"/>
      <c r="F610" s="14" t="s">
        <v>78</v>
      </c>
      <c r="G610" s="11" t="s">
        <v>1628</v>
      </c>
      <c r="H610" s="14" t="s">
        <v>79</v>
      </c>
      <c r="I610" s="14" t="s">
        <v>604</v>
      </c>
      <c r="J610" s="14" t="s">
        <v>4075</v>
      </c>
      <c r="K610" s="11" t="s">
        <v>3088</v>
      </c>
      <c r="L610" s="20">
        <v>162761</v>
      </c>
      <c r="M610" s="11"/>
      <c r="N610" s="11">
        <v>112761</v>
      </c>
      <c r="O610" s="11">
        <v>50000</v>
      </c>
      <c r="P610" s="11"/>
      <c r="Q610" s="11"/>
      <c r="R610" s="11"/>
      <c r="S610" s="11" t="s">
        <v>66</v>
      </c>
      <c r="T610" s="11" t="s">
        <v>35</v>
      </c>
      <c r="U610" s="20">
        <v>0</v>
      </c>
      <c r="V610" s="14" t="s">
        <v>4076</v>
      </c>
      <c r="W610" s="20">
        <v>40000</v>
      </c>
      <c r="X610" s="14" t="s">
        <v>4077</v>
      </c>
      <c r="Y610" s="29">
        <v>12</v>
      </c>
      <c r="Z610" s="29"/>
      <c r="AA610" s="14">
        <v>150</v>
      </c>
      <c r="AB610" s="14">
        <v>150</v>
      </c>
      <c r="AC610" s="14"/>
      <c r="AD610" s="14"/>
      <c r="AE610" s="14"/>
      <c r="AF610" s="14"/>
      <c r="AG610" s="47" t="s">
        <v>2073</v>
      </c>
      <c r="AH610" s="14" t="s">
        <v>2074</v>
      </c>
      <c r="AI610" s="14" t="s">
        <v>2075</v>
      </c>
      <c r="AJ610" s="45" t="s">
        <v>79</v>
      </c>
      <c r="AK610" s="11" t="s">
        <v>89</v>
      </c>
      <c r="AL610" s="50" t="s">
        <v>609</v>
      </c>
      <c r="AM610" s="11" t="s">
        <v>118</v>
      </c>
      <c r="AN610" s="11"/>
      <c r="AO610" s="12" t="s">
        <v>1639</v>
      </c>
      <c r="AP610" s="14" t="s">
        <v>78</v>
      </c>
      <c r="AQ610" s="14"/>
      <c r="AR610" s="14"/>
      <c r="AS610" s="14"/>
      <c r="AT610" s="14" t="str">
        <f ca="1">IFERROR(VLOOKUP(B610,'[2]2017省级重点项目'!$B$3:$O$206,6,0),"")</f>
        <v/>
      </c>
      <c r="AU610" s="14" t="str">
        <f ca="1" t="shared" si="51"/>
        <v/>
      </c>
      <c r="AV610" s="14" t="str">
        <f ca="1">IFERROR(VLOOKUP(B610,'[2]2017省级重点项目'!$B$3:$O$206,7,0),"")</f>
        <v/>
      </c>
      <c r="AW610" s="14" t="str">
        <f ca="1" t="shared" si="52"/>
        <v/>
      </c>
      <c r="AX610" s="14" t="str">
        <f ca="1">IFERROR(VLOOKUP(B610,'[2]2017省级重点项目'!$B$3:$O$206,12,0),"")</f>
        <v/>
      </c>
      <c r="AY610" s="14" t="str">
        <f ca="1">IFERROR(VLOOKUP(B610,'[2]2017省级重点项目'!$B$3:$O$206,9,0),"")</f>
        <v/>
      </c>
      <c r="AZ610" s="14" t="str">
        <f ca="1">IFERROR(VLOOKUP(B610,'[2]2017省级重点项目'!$B$3:$O$206,10,0),"")</f>
        <v/>
      </c>
    </row>
    <row r="611" s="1" customFormat="1" ht="58" customHeight="1" spans="1:52">
      <c r="A611" s="11">
        <f>IF(AJ611="","",COUNTA($AJ$7:AJ611))</f>
        <v>589</v>
      </c>
      <c r="B611" s="14" t="s">
        <v>4078</v>
      </c>
      <c r="C611" s="14"/>
      <c r="D611" s="14"/>
      <c r="E611" s="14"/>
      <c r="F611" s="14" t="s">
        <v>78</v>
      </c>
      <c r="G611" s="11" t="s">
        <v>1628</v>
      </c>
      <c r="H611" s="14" t="s">
        <v>79</v>
      </c>
      <c r="I611" s="14" t="s">
        <v>604</v>
      </c>
      <c r="J611" s="14" t="s">
        <v>4079</v>
      </c>
      <c r="K611" s="11" t="s">
        <v>3088</v>
      </c>
      <c r="L611" s="20">
        <v>228988</v>
      </c>
      <c r="M611" s="11"/>
      <c r="N611" s="11">
        <v>148988</v>
      </c>
      <c r="O611" s="11">
        <v>80000</v>
      </c>
      <c r="P611" s="11"/>
      <c r="Q611" s="11"/>
      <c r="R611" s="11"/>
      <c r="S611" s="11" t="s">
        <v>66</v>
      </c>
      <c r="T611" s="11" t="s">
        <v>35</v>
      </c>
      <c r="U611" s="20">
        <v>0</v>
      </c>
      <c r="V611" s="14" t="s">
        <v>4076</v>
      </c>
      <c r="W611" s="20">
        <v>50000</v>
      </c>
      <c r="X611" s="14" t="s">
        <v>4077</v>
      </c>
      <c r="Y611" s="29">
        <v>12</v>
      </c>
      <c r="Z611" s="29"/>
      <c r="AA611" s="14">
        <v>232</v>
      </c>
      <c r="AB611" s="14">
        <v>232</v>
      </c>
      <c r="AC611" s="14"/>
      <c r="AD611" s="14"/>
      <c r="AE611" s="14"/>
      <c r="AF611" s="14"/>
      <c r="AG611" s="47" t="s">
        <v>2073</v>
      </c>
      <c r="AH611" s="14" t="s">
        <v>2074</v>
      </c>
      <c r="AI611" s="14" t="s">
        <v>2075</v>
      </c>
      <c r="AJ611" s="45" t="s">
        <v>79</v>
      </c>
      <c r="AK611" s="11" t="s">
        <v>89</v>
      </c>
      <c r="AL611" s="50" t="s">
        <v>609</v>
      </c>
      <c r="AM611" s="11" t="s">
        <v>118</v>
      </c>
      <c r="AN611" s="11"/>
      <c r="AO611" s="12" t="s">
        <v>1639</v>
      </c>
      <c r="AP611" s="14"/>
      <c r="AQ611" s="14"/>
      <c r="AR611" s="14"/>
      <c r="AS611" s="14"/>
      <c r="AT611" s="14" t="str">
        <f ca="1">IFERROR(VLOOKUP(B611,'[2]2017省级重点项目'!$B$3:$O$206,6,0),"")</f>
        <v/>
      </c>
      <c r="AU611" s="14" t="str">
        <f ca="1" t="shared" si="51"/>
        <v/>
      </c>
      <c r="AV611" s="14" t="str">
        <f ca="1">IFERROR(VLOOKUP(B611,'[2]2017省级重点项目'!$B$3:$O$206,7,0),"")</f>
        <v/>
      </c>
      <c r="AW611" s="14" t="str">
        <f ca="1" t="shared" si="52"/>
        <v/>
      </c>
      <c r="AX611" s="14" t="str">
        <f ca="1">IFERROR(VLOOKUP(B611,'[2]2017省级重点项目'!$B$3:$O$206,12,0),"")</f>
        <v/>
      </c>
      <c r="AY611" s="14" t="str">
        <f ca="1">IFERROR(VLOOKUP(B611,'[2]2017省级重点项目'!$B$3:$O$206,9,0),"")</f>
        <v/>
      </c>
      <c r="AZ611" s="14" t="str">
        <f ca="1">IFERROR(VLOOKUP(B611,'[2]2017省级重点项目'!$B$3:$O$206,10,0),"")</f>
        <v/>
      </c>
    </row>
    <row r="612" s="1" customFormat="1" ht="62" customHeight="1" spans="1:52">
      <c r="A612" s="11">
        <f>IF(AJ612="","",COUNTA($AJ$7:AJ612))</f>
        <v>590</v>
      </c>
      <c r="B612" s="14" t="s">
        <v>4080</v>
      </c>
      <c r="C612" s="14"/>
      <c r="D612" s="14"/>
      <c r="E612" s="14"/>
      <c r="F612" s="14" t="s">
        <v>78</v>
      </c>
      <c r="G612" s="11" t="s">
        <v>1628</v>
      </c>
      <c r="H612" s="14" t="s">
        <v>79</v>
      </c>
      <c r="I612" s="14" t="s">
        <v>604</v>
      </c>
      <c r="J612" s="14" t="s">
        <v>4081</v>
      </c>
      <c r="K612" s="11" t="s">
        <v>825</v>
      </c>
      <c r="L612" s="20">
        <v>29300</v>
      </c>
      <c r="M612" s="11"/>
      <c r="N612" s="11">
        <v>29300</v>
      </c>
      <c r="O612" s="11"/>
      <c r="P612" s="11"/>
      <c r="Q612" s="11"/>
      <c r="R612" s="11"/>
      <c r="S612" s="11" t="s">
        <v>66</v>
      </c>
      <c r="T612" s="11" t="s">
        <v>35</v>
      </c>
      <c r="U612" s="20">
        <v>0</v>
      </c>
      <c r="V612" s="14" t="s">
        <v>4082</v>
      </c>
      <c r="W612" s="20">
        <v>2000</v>
      </c>
      <c r="X612" s="14" t="s">
        <v>1870</v>
      </c>
      <c r="Y612" s="29">
        <v>10</v>
      </c>
      <c r="Z612" s="29"/>
      <c r="AA612" s="14">
        <v>15.76</v>
      </c>
      <c r="AB612" s="14">
        <v>15.76</v>
      </c>
      <c r="AC612" s="14"/>
      <c r="AD612" s="14"/>
      <c r="AE612" s="14"/>
      <c r="AF612" s="14"/>
      <c r="AG612" s="47" t="s">
        <v>4083</v>
      </c>
      <c r="AH612" s="14" t="s">
        <v>4084</v>
      </c>
      <c r="AI612" s="14" t="s">
        <v>4085</v>
      </c>
      <c r="AJ612" s="45" t="s">
        <v>79</v>
      </c>
      <c r="AK612" s="11" t="s">
        <v>89</v>
      </c>
      <c r="AL612" s="50" t="s">
        <v>609</v>
      </c>
      <c r="AM612" s="11" t="s">
        <v>118</v>
      </c>
      <c r="AN612" s="11"/>
      <c r="AO612" s="12" t="s">
        <v>1639</v>
      </c>
      <c r="AP612" s="14" t="s">
        <v>78</v>
      </c>
      <c r="AQ612" s="14"/>
      <c r="AR612" s="14"/>
      <c r="AS612" s="14"/>
      <c r="AT612" s="14" t="str">
        <f ca="1">IFERROR(VLOOKUP(B612,'[2]2017省级重点项目'!$B$3:$O$206,6,0),"")</f>
        <v/>
      </c>
      <c r="AU612" s="14" t="str">
        <f ca="1" t="shared" si="51"/>
        <v/>
      </c>
      <c r="AV612" s="14" t="str">
        <f ca="1">IFERROR(VLOOKUP(B612,'[2]2017省级重点项目'!$B$3:$O$206,7,0),"")</f>
        <v/>
      </c>
      <c r="AW612" s="14" t="str">
        <f ca="1" t="shared" si="52"/>
        <v/>
      </c>
      <c r="AX612" s="14" t="str">
        <f ca="1">IFERROR(VLOOKUP(B612,'[2]2017省级重点项目'!$B$3:$O$206,12,0),"")</f>
        <v/>
      </c>
      <c r="AY612" s="14" t="str">
        <f ca="1">IFERROR(VLOOKUP(B612,'[2]2017省级重点项目'!$B$3:$O$206,9,0),"")</f>
        <v/>
      </c>
      <c r="AZ612" s="14" t="str">
        <f ca="1">IFERROR(VLOOKUP(B612,'[2]2017省级重点项目'!$B$3:$O$206,10,0),"")</f>
        <v/>
      </c>
    </row>
    <row r="613" s="1" customFormat="1" ht="69" customHeight="1" spans="1:52">
      <c r="A613" s="11">
        <f>IF(AJ613="","",COUNTA($AJ$7:AJ613))</f>
        <v>591</v>
      </c>
      <c r="B613" s="12" t="s">
        <v>4086</v>
      </c>
      <c r="C613" s="13"/>
      <c r="D613" s="13"/>
      <c r="E613" s="13" t="s">
        <v>61</v>
      </c>
      <c r="F613" s="13" t="s">
        <v>61</v>
      </c>
      <c r="G613" s="13" t="s">
        <v>1628</v>
      </c>
      <c r="H613" s="13" t="s">
        <v>97</v>
      </c>
      <c r="I613" s="13" t="s">
        <v>2152</v>
      </c>
      <c r="J613" s="12" t="s">
        <v>4087</v>
      </c>
      <c r="K613" s="13" t="s">
        <v>100</v>
      </c>
      <c r="L613" s="21">
        <v>30000</v>
      </c>
      <c r="M613" s="13"/>
      <c r="N613" s="13">
        <v>30000</v>
      </c>
      <c r="O613" s="13"/>
      <c r="P613" s="13"/>
      <c r="Q613" s="13"/>
      <c r="R613" s="13"/>
      <c r="S613" s="13" t="s">
        <v>66</v>
      </c>
      <c r="T613" s="13" t="s">
        <v>61</v>
      </c>
      <c r="U613" s="21">
        <v>4000</v>
      </c>
      <c r="V613" s="12" t="s">
        <v>4088</v>
      </c>
      <c r="W613" s="21">
        <v>25000</v>
      </c>
      <c r="X613" s="12" t="s">
        <v>4089</v>
      </c>
      <c r="Y613" s="30">
        <v>2</v>
      </c>
      <c r="Z613" s="30">
        <v>9</v>
      </c>
      <c r="AA613" s="13" t="s">
        <v>4090</v>
      </c>
      <c r="AB613" s="13"/>
      <c r="AC613" s="13"/>
      <c r="AD613" s="13"/>
      <c r="AE613" s="13"/>
      <c r="AF613" s="13"/>
      <c r="AG613" s="22" t="s">
        <v>4091</v>
      </c>
      <c r="AH613" s="13" t="s">
        <v>4092</v>
      </c>
      <c r="AI613" s="13">
        <v>13905911176</v>
      </c>
      <c r="AJ613" s="46" t="s">
        <v>97</v>
      </c>
      <c r="AK613" s="13" t="s">
        <v>108</v>
      </c>
      <c r="AL613" s="13" t="s">
        <v>1704</v>
      </c>
      <c r="AM613" s="13" t="s">
        <v>118</v>
      </c>
      <c r="AN613" s="13"/>
      <c r="AO613" s="13" t="s">
        <v>1639</v>
      </c>
      <c r="AP613" s="13"/>
      <c r="AQ613" s="13"/>
      <c r="AR613" s="13"/>
      <c r="AS613" s="13"/>
      <c r="AT613" s="14" t="str">
        <f ca="1">IFERROR(VLOOKUP(B613,'[2]2017省级重点项目'!$B$3:$O$206,6,0),"")</f>
        <v/>
      </c>
      <c r="AU613" s="14" t="str">
        <f ca="1" t="shared" si="51"/>
        <v/>
      </c>
      <c r="AV613" s="14" t="str">
        <f ca="1">IFERROR(VLOOKUP(B613,'[2]2017省级重点项目'!$B$3:$O$206,7,0),"")</f>
        <v/>
      </c>
      <c r="AW613" s="14" t="str">
        <f ca="1" t="shared" si="52"/>
        <v/>
      </c>
      <c r="AX613" s="14" t="str">
        <f ca="1">IFERROR(VLOOKUP(B613,'[2]2017省级重点项目'!$B$3:$O$206,12,0),"")</f>
        <v/>
      </c>
      <c r="AY613" s="14" t="str">
        <f ca="1">IFERROR(VLOOKUP(B613,'[2]2017省级重点项目'!$B$3:$O$206,9,0),"")</f>
        <v/>
      </c>
      <c r="AZ613" s="14" t="str">
        <f ca="1">IFERROR(VLOOKUP(B613,'[2]2017省级重点项目'!$B$3:$O$206,10,0),"")</f>
        <v/>
      </c>
    </row>
    <row r="614" s="1" customFormat="1" ht="72" spans="1:52">
      <c r="A614" s="11">
        <f>IF(AJ614="","",COUNTA($AJ$7:AJ614))</f>
        <v>592</v>
      </c>
      <c r="B614" s="12" t="s">
        <v>4093</v>
      </c>
      <c r="C614" s="13" t="s">
        <v>1607</v>
      </c>
      <c r="D614" s="13" t="s">
        <v>1607</v>
      </c>
      <c r="E614" s="13" t="s">
        <v>78</v>
      </c>
      <c r="F614" s="13" t="s">
        <v>78</v>
      </c>
      <c r="G614" s="13" t="s">
        <v>1628</v>
      </c>
      <c r="H614" s="13" t="s">
        <v>97</v>
      </c>
      <c r="I614" s="13" t="s">
        <v>809</v>
      </c>
      <c r="J614" s="12" t="s">
        <v>4094</v>
      </c>
      <c r="K614" s="13" t="s">
        <v>322</v>
      </c>
      <c r="L614" s="21">
        <v>53000</v>
      </c>
      <c r="M614" s="13"/>
      <c r="N614" s="13"/>
      <c r="O614" s="13"/>
      <c r="P614" s="13"/>
      <c r="Q614" s="13"/>
      <c r="R614" s="13"/>
      <c r="S614" s="13"/>
      <c r="T614" s="13"/>
      <c r="U614" s="21">
        <v>27000</v>
      </c>
      <c r="V614" s="12" t="s">
        <v>4095</v>
      </c>
      <c r="W614" s="21">
        <v>16200</v>
      </c>
      <c r="X614" s="12" t="s">
        <v>4096</v>
      </c>
      <c r="Y614" s="30">
        <v>9</v>
      </c>
      <c r="Z614" s="30"/>
      <c r="AA614" s="13"/>
      <c r="AB614" s="13"/>
      <c r="AC614" s="13"/>
      <c r="AD614" s="13"/>
      <c r="AE614" s="13"/>
      <c r="AF614" s="13"/>
      <c r="AG614" s="22" t="s">
        <v>4097</v>
      </c>
      <c r="AH614" s="13" t="s">
        <v>4098</v>
      </c>
      <c r="AI614" s="13" t="s">
        <v>4099</v>
      </c>
      <c r="AJ614" s="46" t="s">
        <v>97</v>
      </c>
      <c r="AK614" s="13" t="s">
        <v>108</v>
      </c>
      <c r="AL614" s="13" t="s">
        <v>1704</v>
      </c>
      <c r="AM614" s="13" t="s">
        <v>118</v>
      </c>
      <c r="AN614" s="13"/>
      <c r="AO614" s="13" t="s">
        <v>1639</v>
      </c>
      <c r="AP614" s="13" t="s">
        <v>78</v>
      </c>
      <c r="AQ614" s="13" t="s">
        <v>78</v>
      </c>
      <c r="AR614" s="13"/>
      <c r="AS614" s="13"/>
      <c r="AT614" s="14">
        <f ca="1">IFERROR(VLOOKUP(B614,'[2]2017省级重点项目'!$B$3:$O$206,6,0),"")</f>
        <v>53000</v>
      </c>
      <c r="AU614" s="14">
        <f ca="1" t="shared" si="51"/>
        <v>0</v>
      </c>
      <c r="AV614" s="14">
        <f ca="1">IFERROR(VLOOKUP(B614,'[2]2017省级重点项目'!$B$3:$O$206,7,0),"")</f>
        <v>3000</v>
      </c>
      <c r="AW614" s="14">
        <f ca="1" t="shared" si="52"/>
        <v>13200</v>
      </c>
      <c r="AX614" s="14" t="str">
        <f ca="1">IFERROR(VLOOKUP(B614,'[2]2017省级重点项目'!$B$3:$O$206,12,0),"")</f>
        <v>福清市</v>
      </c>
      <c r="AY614" s="14" t="str">
        <f ca="1">IFERROR(VLOOKUP(B614,'[2]2017省级重点项目'!$B$3:$O$206,9,0),"")</f>
        <v>无</v>
      </c>
      <c r="AZ614" s="14" t="str">
        <f ca="1">IFERROR(VLOOKUP(B614,'[2]2017省级重点项目'!$B$3:$O$206,10,0),"")</f>
        <v>无</v>
      </c>
    </row>
    <row r="615" s="1" customFormat="1" ht="72" spans="1:52">
      <c r="A615" s="11">
        <f>IF(AJ615="","",COUNTA($AJ$7:AJ615))</f>
        <v>593</v>
      </c>
      <c r="B615" s="12" t="s">
        <v>4100</v>
      </c>
      <c r="C615" s="13" t="s">
        <v>117</v>
      </c>
      <c r="D615" s="13" t="s">
        <v>117</v>
      </c>
      <c r="E615" s="13" t="s">
        <v>78</v>
      </c>
      <c r="F615" s="13" t="s">
        <v>78</v>
      </c>
      <c r="G615" s="13" t="s">
        <v>1628</v>
      </c>
      <c r="H615" s="13" t="s">
        <v>97</v>
      </c>
      <c r="I615" s="13" t="s">
        <v>809</v>
      </c>
      <c r="J615" s="12" t="s">
        <v>4101</v>
      </c>
      <c r="K615" s="13" t="s">
        <v>133</v>
      </c>
      <c r="L615" s="21">
        <v>256000</v>
      </c>
      <c r="M615" s="13"/>
      <c r="N615" s="13">
        <v>256000</v>
      </c>
      <c r="O615" s="13"/>
      <c r="P615" s="13"/>
      <c r="Q615" s="13"/>
      <c r="R615" s="13"/>
      <c r="S615" s="13" t="s">
        <v>66</v>
      </c>
      <c r="T615" s="13" t="s">
        <v>35</v>
      </c>
      <c r="U615" s="21">
        <v>92000</v>
      </c>
      <c r="V615" s="12" t="s">
        <v>4102</v>
      </c>
      <c r="W615" s="21">
        <v>10000</v>
      </c>
      <c r="X615" s="12" t="s">
        <v>4103</v>
      </c>
      <c r="Y615" s="30">
        <v>9</v>
      </c>
      <c r="Z615" s="30"/>
      <c r="AA615" s="13"/>
      <c r="AB615" s="13"/>
      <c r="AC615" s="13"/>
      <c r="AD615" s="13"/>
      <c r="AE615" s="13"/>
      <c r="AF615" s="13"/>
      <c r="AG615" s="22" t="s">
        <v>4104</v>
      </c>
      <c r="AH615" s="13" t="s">
        <v>4105</v>
      </c>
      <c r="AI615" s="13"/>
      <c r="AJ615" s="46" t="s">
        <v>97</v>
      </c>
      <c r="AK615" s="13" t="s">
        <v>108</v>
      </c>
      <c r="AL615" s="13" t="s">
        <v>1704</v>
      </c>
      <c r="AM615" s="13" t="s">
        <v>118</v>
      </c>
      <c r="AN615" s="13"/>
      <c r="AO615" s="13" t="s">
        <v>1639</v>
      </c>
      <c r="AP615" s="13"/>
      <c r="AQ615" s="13" t="s">
        <v>78</v>
      </c>
      <c r="AR615" s="13"/>
      <c r="AS615" s="13"/>
      <c r="AT615" s="14">
        <f ca="1">IFERROR(VLOOKUP(B615,'[2]2017省级重点项目'!$B$3:$O$206,6,0),"")</f>
        <v>256000</v>
      </c>
      <c r="AU615" s="14">
        <f ca="1" t="shared" si="51"/>
        <v>0</v>
      </c>
      <c r="AV615" s="14">
        <f ca="1">IFERROR(VLOOKUP(B615,'[2]2017省级重点项目'!$B$3:$O$206,7,0),"")</f>
        <v>5000</v>
      </c>
      <c r="AW615" s="14">
        <f ca="1" t="shared" si="52"/>
        <v>5000</v>
      </c>
      <c r="AX615" s="14" t="str">
        <f ca="1">IFERROR(VLOOKUP(B615,'[2]2017省级重点项目'!$B$3:$O$206,12,0),"")</f>
        <v>福清市</v>
      </c>
      <c r="AY615" s="14" t="str">
        <f ca="1">IFERROR(VLOOKUP(B615,'[2]2017省级重点项目'!$B$3:$O$206,9,0),"")</f>
        <v>无</v>
      </c>
      <c r="AZ615" s="14" t="str">
        <f ca="1">IFERROR(VLOOKUP(B615,'[2]2017省级重点项目'!$B$3:$O$206,10,0),"")</f>
        <v>无</v>
      </c>
    </row>
    <row r="616" s="1" customFormat="1" ht="60" spans="1:52">
      <c r="A616" s="11">
        <f>IF(AJ616="","",COUNTA($AJ$7:AJ616))</f>
        <v>594</v>
      </c>
      <c r="B616" s="12" t="s">
        <v>4106</v>
      </c>
      <c r="C616" s="13" t="s">
        <v>117</v>
      </c>
      <c r="D616" s="13" t="s">
        <v>117</v>
      </c>
      <c r="E616" s="13" t="s">
        <v>78</v>
      </c>
      <c r="F616" s="13" t="s">
        <v>78</v>
      </c>
      <c r="G616" s="13" t="s">
        <v>1628</v>
      </c>
      <c r="H616" s="13" t="s">
        <v>97</v>
      </c>
      <c r="I616" s="13" t="s">
        <v>1231</v>
      </c>
      <c r="J616" s="12" t="s">
        <v>4107</v>
      </c>
      <c r="K616" s="13" t="s">
        <v>65</v>
      </c>
      <c r="L616" s="21">
        <v>100000</v>
      </c>
      <c r="M616" s="13"/>
      <c r="N616" s="13">
        <v>100000</v>
      </c>
      <c r="O616" s="13"/>
      <c r="P616" s="13"/>
      <c r="Q616" s="13"/>
      <c r="R616" s="13"/>
      <c r="S616" s="13" t="s">
        <v>937</v>
      </c>
      <c r="T616" s="13" t="s">
        <v>35</v>
      </c>
      <c r="U616" s="21">
        <v>50000</v>
      </c>
      <c r="V616" s="12" t="s">
        <v>4108</v>
      </c>
      <c r="W616" s="21">
        <v>15000</v>
      </c>
      <c r="X616" s="12" t="s">
        <v>4109</v>
      </c>
      <c r="Y616" s="30">
        <v>6</v>
      </c>
      <c r="Z616" s="30"/>
      <c r="AA616" s="13"/>
      <c r="AB616" s="13"/>
      <c r="AC616" s="13"/>
      <c r="AD616" s="13"/>
      <c r="AE616" s="13"/>
      <c r="AF616" s="13"/>
      <c r="AG616" s="22" t="s">
        <v>4110</v>
      </c>
      <c r="AH616" s="13"/>
      <c r="AI616" s="13"/>
      <c r="AJ616" s="46" t="s">
        <v>97</v>
      </c>
      <c r="AK616" s="13" t="s">
        <v>108</v>
      </c>
      <c r="AL616" s="13" t="s">
        <v>1704</v>
      </c>
      <c r="AM616" s="13" t="s">
        <v>118</v>
      </c>
      <c r="AN616" s="13"/>
      <c r="AO616" s="13" t="s">
        <v>1639</v>
      </c>
      <c r="AP616" s="13"/>
      <c r="AQ616" s="13"/>
      <c r="AR616" s="13"/>
      <c r="AS616" s="13"/>
      <c r="AT616" s="14" t="str">
        <f ca="1">IFERROR(VLOOKUP(B616,'[2]2017省级重点项目'!$B$3:$O$206,6,0),"")</f>
        <v/>
      </c>
      <c r="AU616" s="14" t="str">
        <f ca="1" t="shared" si="51"/>
        <v/>
      </c>
      <c r="AV616" s="14" t="str">
        <f ca="1">IFERROR(VLOOKUP(B616,'[2]2017省级重点项目'!$B$3:$O$206,7,0),"")</f>
        <v/>
      </c>
      <c r="AW616" s="14" t="str">
        <f ca="1" t="shared" si="52"/>
        <v/>
      </c>
      <c r="AX616" s="14" t="str">
        <f ca="1">IFERROR(VLOOKUP(B616,'[2]2017省级重点项目'!$B$3:$O$206,12,0),"")</f>
        <v/>
      </c>
      <c r="AY616" s="14" t="str">
        <f ca="1">IFERROR(VLOOKUP(B616,'[2]2017省级重点项目'!$B$3:$O$206,9,0),"")</f>
        <v/>
      </c>
      <c r="AZ616" s="14" t="str">
        <f ca="1">IFERROR(VLOOKUP(B616,'[2]2017省级重点项目'!$B$3:$O$206,10,0),"")</f>
        <v/>
      </c>
    </row>
    <row r="617" s="1" customFormat="1" ht="82" customHeight="1" spans="1:52">
      <c r="A617" s="11">
        <f>IF(AJ617="","",COUNTA($AJ$7:AJ617))</f>
        <v>595</v>
      </c>
      <c r="B617" s="12" t="s">
        <v>4111</v>
      </c>
      <c r="C617" s="13"/>
      <c r="D617" s="13"/>
      <c r="E617" s="13" t="s">
        <v>61</v>
      </c>
      <c r="F617" s="13" t="s">
        <v>61</v>
      </c>
      <c r="G617" s="13" t="s">
        <v>1628</v>
      </c>
      <c r="H617" s="13" t="s">
        <v>97</v>
      </c>
      <c r="I617" s="13" t="s">
        <v>4112</v>
      </c>
      <c r="J617" s="12" t="s">
        <v>4113</v>
      </c>
      <c r="K617" s="13" t="s">
        <v>257</v>
      </c>
      <c r="L617" s="21">
        <v>210000</v>
      </c>
      <c r="M617" s="13"/>
      <c r="N617" s="13">
        <v>210000</v>
      </c>
      <c r="O617" s="13"/>
      <c r="P617" s="13"/>
      <c r="Q617" s="13"/>
      <c r="R617" s="13"/>
      <c r="S617" s="13" t="s">
        <v>4114</v>
      </c>
      <c r="T617" s="13" t="s">
        <v>61</v>
      </c>
      <c r="U617" s="21">
        <v>62100</v>
      </c>
      <c r="V617" s="12" t="s">
        <v>4115</v>
      </c>
      <c r="W617" s="21">
        <v>25000</v>
      </c>
      <c r="X617" s="12" t="s">
        <v>4116</v>
      </c>
      <c r="Y617" s="30">
        <v>6</v>
      </c>
      <c r="Z617" s="30"/>
      <c r="AA617" s="13">
        <v>185.505</v>
      </c>
      <c r="AB617" s="13"/>
      <c r="AC617" s="13"/>
      <c r="AD617" s="13"/>
      <c r="AE617" s="13"/>
      <c r="AF617" s="13"/>
      <c r="AG617" s="22" t="s">
        <v>4117</v>
      </c>
      <c r="AH617" s="13" t="s">
        <v>4118</v>
      </c>
      <c r="AI617" s="13" t="s">
        <v>4119</v>
      </c>
      <c r="AJ617" s="46" t="s">
        <v>97</v>
      </c>
      <c r="AK617" s="13" t="s">
        <v>108</v>
      </c>
      <c r="AL617" s="13" t="s">
        <v>1704</v>
      </c>
      <c r="AM617" s="13" t="s">
        <v>118</v>
      </c>
      <c r="AN617" s="13"/>
      <c r="AO617" s="13" t="s">
        <v>1639</v>
      </c>
      <c r="AP617" s="13"/>
      <c r="AQ617" s="13"/>
      <c r="AR617" s="13"/>
      <c r="AS617" s="13"/>
      <c r="AT617" s="14" t="str">
        <f ca="1">IFERROR(VLOOKUP(B617,'[2]2017省级重点项目'!$B$3:$O$206,6,0),"")</f>
        <v/>
      </c>
      <c r="AU617" s="14" t="str">
        <f ca="1" t="shared" si="51"/>
        <v/>
      </c>
      <c r="AV617" s="14" t="str">
        <f ca="1">IFERROR(VLOOKUP(B617,'[2]2017省级重点项目'!$B$3:$O$206,7,0),"")</f>
        <v/>
      </c>
      <c r="AW617" s="14" t="str">
        <f ca="1" t="shared" si="52"/>
        <v/>
      </c>
      <c r="AX617" s="14" t="str">
        <f ca="1">IFERROR(VLOOKUP(B617,'[2]2017省级重点项目'!$B$3:$O$206,12,0),"")</f>
        <v/>
      </c>
      <c r="AY617" s="14" t="str">
        <f ca="1">IFERROR(VLOOKUP(B617,'[2]2017省级重点项目'!$B$3:$O$206,9,0),"")</f>
        <v/>
      </c>
      <c r="AZ617" s="14" t="str">
        <f ca="1">IFERROR(VLOOKUP(B617,'[2]2017省级重点项目'!$B$3:$O$206,10,0),"")</f>
        <v/>
      </c>
    </row>
    <row r="618" s="1" customFormat="1" ht="78.75" spans="1:52">
      <c r="A618" s="11">
        <f>IF(AJ618="","",COUNTA($AJ$7:AJ618))</f>
        <v>596</v>
      </c>
      <c r="B618" s="12" t="s">
        <v>4120</v>
      </c>
      <c r="C618" s="13"/>
      <c r="D618" s="13"/>
      <c r="E618" s="13" t="s">
        <v>61</v>
      </c>
      <c r="F618" s="13" t="s">
        <v>61</v>
      </c>
      <c r="G618" s="13" t="s">
        <v>1628</v>
      </c>
      <c r="H618" s="13" t="s">
        <v>97</v>
      </c>
      <c r="I618" s="13" t="s">
        <v>1231</v>
      </c>
      <c r="J618" s="12" t="s">
        <v>4121</v>
      </c>
      <c r="K618" s="13" t="s">
        <v>65</v>
      </c>
      <c r="L618" s="21">
        <v>351700</v>
      </c>
      <c r="M618" s="13"/>
      <c r="N618" s="13">
        <v>351700</v>
      </c>
      <c r="O618" s="13"/>
      <c r="P618" s="13"/>
      <c r="Q618" s="13"/>
      <c r="R618" s="13"/>
      <c r="S618" s="13" t="s">
        <v>35</v>
      </c>
      <c r="T618" s="13" t="s">
        <v>35</v>
      </c>
      <c r="U618" s="21">
        <v>85000</v>
      </c>
      <c r="V618" s="12" t="s">
        <v>4122</v>
      </c>
      <c r="W618" s="21">
        <v>132000</v>
      </c>
      <c r="X618" s="12" t="s">
        <v>4123</v>
      </c>
      <c r="Y618" s="30">
        <v>3</v>
      </c>
      <c r="Z618" s="30"/>
      <c r="AA618" s="13">
        <v>255.0405</v>
      </c>
      <c r="AB618" s="13"/>
      <c r="AC618" s="13"/>
      <c r="AD618" s="13"/>
      <c r="AE618" s="13"/>
      <c r="AF618" s="13"/>
      <c r="AG618" s="22" t="s">
        <v>4124</v>
      </c>
      <c r="AH618" s="13" t="s">
        <v>4125</v>
      </c>
      <c r="AI618" s="13" t="s">
        <v>4126</v>
      </c>
      <c r="AJ618" s="46" t="s">
        <v>97</v>
      </c>
      <c r="AK618" s="13" t="s">
        <v>108</v>
      </c>
      <c r="AL618" s="13" t="s">
        <v>1704</v>
      </c>
      <c r="AM618" s="13" t="s">
        <v>118</v>
      </c>
      <c r="AN618" s="13"/>
      <c r="AO618" s="13" t="s">
        <v>1639</v>
      </c>
      <c r="AP618" s="13"/>
      <c r="AQ618" s="13"/>
      <c r="AR618" s="13"/>
      <c r="AS618" s="13"/>
      <c r="AT618" s="14" t="str">
        <f ca="1">IFERROR(VLOOKUP(B618,'[2]2017省级重点项目'!$B$3:$O$206,6,0),"")</f>
        <v/>
      </c>
      <c r="AU618" s="14" t="str">
        <f ca="1" t="shared" si="51"/>
        <v/>
      </c>
      <c r="AV618" s="14" t="str">
        <f ca="1">IFERROR(VLOOKUP(B618,'[2]2017省级重点项目'!$B$3:$O$206,7,0),"")</f>
        <v/>
      </c>
      <c r="AW618" s="14" t="str">
        <f ca="1" t="shared" si="52"/>
        <v/>
      </c>
      <c r="AX618" s="14" t="str">
        <f ca="1">IFERROR(VLOOKUP(B618,'[2]2017省级重点项目'!$B$3:$O$206,12,0),"")</f>
        <v/>
      </c>
      <c r="AY618" s="14" t="str">
        <f ca="1">IFERROR(VLOOKUP(B618,'[2]2017省级重点项目'!$B$3:$O$206,9,0),"")</f>
        <v/>
      </c>
      <c r="AZ618" s="14" t="str">
        <f ca="1">IFERROR(VLOOKUP(B618,'[2]2017省级重点项目'!$B$3:$O$206,10,0),"")</f>
        <v/>
      </c>
    </row>
    <row r="619" s="1" customFormat="1" ht="61" customHeight="1" spans="1:52">
      <c r="A619" s="11">
        <f>IF(AJ619="","",COUNTA($AJ$7:AJ619))</f>
        <v>597</v>
      </c>
      <c r="B619" s="12" t="s">
        <v>4127</v>
      </c>
      <c r="C619" s="13"/>
      <c r="D619" s="13"/>
      <c r="E619" s="13" t="s">
        <v>61</v>
      </c>
      <c r="F619" s="13" t="s">
        <v>61</v>
      </c>
      <c r="G619" s="13" t="s">
        <v>1628</v>
      </c>
      <c r="H619" s="13" t="s">
        <v>97</v>
      </c>
      <c r="I619" s="13" t="s">
        <v>110</v>
      </c>
      <c r="J619" s="12" t="s">
        <v>4128</v>
      </c>
      <c r="K619" s="13" t="s">
        <v>322</v>
      </c>
      <c r="L619" s="21">
        <v>50000</v>
      </c>
      <c r="M619" s="13"/>
      <c r="N619" s="13"/>
      <c r="O619" s="13"/>
      <c r="P619" s="13"/>
      <c r="Q619" s="13"/>
      <c r="R619" s="13"/>
      <c r="S619" s="13"/>
      <c r="T619" s="13"/>
      <c r="U619" s="21">
        <v>500</v>
      </c>
      <c r="V619" s="12" t="s">
        <v>4129</v>
      </c>
      <c r="W619" s="21">
        <v>20000</v>
      </c>
      <c r="X619" s="12" t="s">
        <v>4130</v>
      </c>
      <c r="Y619" s="30">
        <v>11</v>
      </c>
      <c r="Z619" s="30"/>
      <c r="AA619" s="13"/>
      <c r="AB619" s="13"/>
      <c r="AC619" s="13"/>
      <c r="AD619" s="13"/>
      <c r="AE619" s="13"/>
      <c r="AF619" s="13"/>
      <c r="AG619" s="22" t="s">
        <v>4131</v>
      </c>
      <c r="AH619" s="13" t="s">
        <v>4132</v>
      </c>
      <c r="AI619" s="13"/>
      <c r="AJ619" s="46" t="s">
        <v>97</v>
      </c>
      <c r="AK619" s="13" t="s">
        <v>108</v>
      </c>
      <c r="AL619" s="13" t="s">
        <v>1704</v>
      </c>
      <c r="AM619" s="13" t="s">
        <v>118</v>
      </c>
      <c r="AN619" s="13"/>
      <c r="AO619" s="13" t="s">
        <v>1639</v>
      </c>
      <c r="AP619" s="13"/>
      <c r="AQ619" s="13"/>
      <c r="AR619" s="13"/>
      <c r="AS619" s="13"/>
      <c r="AT619" s="14" t="str">
        <f ca="1">IFERROR(VLOOKUP(B619,'[2]2017省级重点项目'!$B$3:$O$206,6,0),"")</f>
        <v/>
      </c>
      <c r="AU619" s="14" t="str">
        <f ca="1" t="shared" si="51"/>
        <v/>
      </c>
      <c r="AV619" s="14" t="str">
        <f ca="1">IFERROR(VLOOKUP(B619,'[2]2017省级重点项目'!$B$3:$O$206,7,0),"")</f>
        <v/>
      </c>
      <c r="AW619" s="14" t="str">
        <f ca="1" t="shared" si="52"/>
        <v/>
      </c>
      <c r="AX619" s="14" t="str">
        <f ca="1">IFERROR(VLOOKUP(B619,'[2]2017省级重点项目'!$B$3:$O$206,12,0),"")</f>
        <v/>
      </c>
      <c r="AY619" s="14" t="str">
        <f ca="1">IFERROR(VLOOKUP(B619,'[2]2017省级重点项目'!$B$3:$O$206,9,0),"")</f>
        <v/>
      </c>
      <c r="AZ619" s="14" t="str">
        <f ca="1">IFERROR(VLOOKUP(B619,'[2]2017省级重点项目'!$B$3:$O$206,10,0),"")</f>
        <v/>
      </c>
    </row>
    <row r="620" s="1" customFormat="1" ht="86" customHeight="1" spans="1:52">
      <c r="A620" s="11">
        <f>IF(AJ620="","",COUNTA($AJ$7:AJ620))</f>
        <v>598</v>
      </c>
      <c r="B620" s="12" t="s">
        <v>4133</v>
      </c>
      <c r="C620" s="13" t="s">
        <v>61</v>
      </c>
      <c r="D620" s="13" t="s">
        <v>61</v>
      </c>
      <c r="E620" s="13" t="s">
        <v>61</v>
      </c>
      <c r="F620" s="13" t="s">
        <v>61</v>
      </c>
      <c r="G620" s="13" t="s">
        <v>1628</v>
      </c>
      <c r="H620" s="13" t="s">
        <v>97</v>
      </c>
      <c r="I620" s="13" t="s">
        <v>1210</v>
      </c>
      <c r="J620" s="12" t="s">
        <v>4134</v>
      </c>
      <c r="K620" s="13" t="s">
        <v>3088</v>
      </c>
      <c r="L620" s="21">
        <v>293989</v>
      </c>
      <c r="M620" s="13"/>
      <c r="N620" s="13">
        <v>173600</v>
      </c>
      <c r="O620" s="13"/>
      <c r="P620" s="13"/>
      <c r="Q620" s="13"/>
      <c r="R620" s="13"/>
      <c r="S620" s="13" t="s">
        <v>4135</v>
      </c>
      <c r="T620" s="13" t="s">
        <v>221</v>
      </c>
      <c r="U620" s="21">
        <v>1600</v>
      </c>
      <c r="V620" s="12" t="s">
        <v>4136</v>
      </c>
      <c r="W620" s="21">
        <v>180000</v>
      </c>
      <c r="X620" s="12" t="s">
        <v>4137</v>
      </c>
      <c r="Y620" s="30">
        <v>7</v>
      </c>
      <c r="Z620" s="30"/>
      <c r="AA620" s="13">
        <v>136</v>
      </c>
      <c r="AB620" s="13"/>
      <c r="AC620" s="13"/>
      <c r="AD620" s="13"/>
      <c r="AE620" s="13"/>
      <c r="AF620" s="13"/>
      <c r="AG620" s="22" t="s">
        <v>4138</v>
      </c>
      <c r="AH620" s="13" t="s">
        <v>4139</v>
      </c>
      <c r="AI620" s="13" t="s">
        <v>4140</v>
      </c>
      <c r="AJ620" s="46" t="s">
        <v>97</v>
      </c>
      <c r="AK620" s="13" t="s">
        <v>108</v>
      </c>
      <c r="AL620" s="13" t="s">
        <v>1704</v>
      </c>
      <c r="AM620" s="13" t="s">
        <v>118</v>
      </c>
      <c r="AN620" s="13"/>
      <c r="AO620" s="13"/>
      <c r="AP620" s="13"/>
      <c r="AQ620" s="13"/>
      <c r="AR620" s="13"/>
      <c r="AS620" s="13"/>
      <c r="AT620" s="14" t="str">
        <f ca="1">IFERROR(VLOOKUP(B620,'[2]2017省级重点项目'!$B$3:$O$206,6,0),"")</f>
        <v/>
      </c>
      <c r="AU620" s="14" t="str">
        <f ca="1" t="shared" si="51"/>
        <v/>
      </c>
      <c r="AV620" s="14" t="str">
        <f ca="1">IFERROR(VLOOKUP(B620,'[2]2017省级重点项目'!$B$3:$O$206,7,0),"")</f>
        <v/>
      </c>
      <c r="AW620" s="14" t="str">
        <f ca="1" t="shared" si="52"/>
        <v/>
      </c>
      <c r="AX620" s="14" t="str">
        <f ca="1">IFERROR(VLOOKUP(B620,'[2]2017省级重点项目'!$B$3:$O$206,12,0),"")</f>
        <v/>
      </c>
      <c r="AY620" s="14" t="str">
        <f ca="1">IFERROR(VLOOKUP(B620,'[2]2017省级重点项目'!$B$3:$O$206,9,0),"")</f>
        <v/>
      </c>
      <c r="AZ620" s="14" t="str">
        <f ca="1">IFERROR(VLOOKUP(B620,'[2]2017省级重点项目'!$B$3:$O$206,10,0),"")</f>
        <v/>
      </c>
    </row>
    <row r="621" s="1" customFormat="1" ht="81" customHeight="1" spans="1:52">
      <c r="A621" s="11">
        <f>IF(AJ621="","",COUNTA($AJ$7:AJ621))</f>
        <v>599</v>
      </c>
      <c r="B621" s="12" t="s">
        <v>4141</v>
      </c>
      <c r="C621" s="13" t="s">
        <v>61</v>
      </c>
      <c r="D621" s="13" t="s">
        <v>61</v>
      </c>
      <c r="E621" s="13" t="s">
        <v>61</v>
      </c>
      <c r="F621" s="13" t="s">
        <v>78</v>
      </c>
      <c r="G621" s="13" t="s">
        <v>1628</v>
      </c>
      <c r="H621" s="13" t="s">
        <v>97</v>
      </c>
      <c r="I621" s="13" t="s">
        <v>1210</v>
      </c>
      <c r="J621" s="12" t="s">
        <v>4142</v>
      </c>
      <c r="K621" s="13" t="s">
        <v>3088</v>
      </c>
      <c r="L621" s="21">
        <v>230000</v>
      </c>
      <c r="M621" s="13"/>
      <c r="N621" s="13">
        <v>230000</v>
      </c>
      <c r="O621" s="13"/>
      <c r="P621" s="13"/>
      <c r="Q621" s="13"/>
      <c r="R621" s="13"/>
      <c r="S621" s="13" t="s">
        <v>4135</v>
      </c>
      <c r="T621" s="13" t="s">
        <v>61</v>
      </c>
      <c r="U621" s="21">
        <v>1000</v>
      </c>
      <c r="V621" s="12" t="s">
        <v>4136</v>
      </c>
      <c r="W621" s="21">
        <v>140000</v>
      </c>
      <c r="X621" s="12" t="s">
        <v>4143</v>
      </c>
      <c r="Y621" s="30">
        <v>9</v>
      </c>
      <c r="Z621" s="30"/>
      <c r="AA621" s="13">
        <v>90.1</v>
      </c>
      <c r="AB621" s="13"/>
      <c r="AC621" s="13"/>
      <c r="AD621" s="13"/>
      <c r="AE621" s="13"/>
      <c r="AF621" s="13"/>
      <c r="AG621" s="22" t="s">
        <v>4144</v>
      </c>
      <c r="AH621" s="13"/>
      <c r="AI621" s="13" t="s">
        <v>4145</v>
      </c>
      <c r="AJ621" s="46" t="s">
        <v>97</v>
      </c>
      <c r="AK621" s="13" t="s">
        <v>108</v>
      </c>
      <c r="AL621" s="13" t="s">
        <v>1704</v>
      </c>
      <c r="AM621" s="13" t="s">
        <v>118</v>
      </c>
      <c r="AN621" s="13"/>
      <c r="AO621" s="13"/>
      <c r="AP621" s="13"/>
      <c r="AQ621" s="13"/>
      <c r="AR621" s="13"/>
      <c r="AS621" s="13"/>
      <c r="AT621" s="14" t="str">
        <f ca="1">IFERROR(VLOOKUP(B621,'[2]2017省级重点项目'!$B$3:$O$206,6,0),"")</f>
        <v/>
      </c>
      <c r="AU621" s="14" t="str">
        <f ca="1" t="shared" si="51"/>
        <v/>
      </c>
      <c r="AV621" s="14" t="str">
        <f ca="1">IFERROR(VLOOKUP(B621,'[2]2017省级重点项目'!$B$3:$O$206,7,0),"")</f>
        <v/>
      </c>
      <c r="AW621" s="14" t="str">
        <f ca="1" t="shared" si="52"/>
        <v/>
      </c>
      <c r="AX621" s="14" t="str">
        <f ca="1">IFERROR(VLOOKUP(B621,'[2]2017省级重点项目'!$B$3:$O$206,12,0),"")</f>
        <v/>
      </c>
      <c r="AY621" s="14" t="str">
        <f ca="1">IFERROR(VLOOKUP(B621,'[2]2017省级重点项目'!$B$3:$O$206,9,0),"")</f>
        <v/>
      </c>
      <c r="AZ621" s="14" t="str">
        <f ca="1">IFERROR(VLOOKUP(B621,'[2]2017省级重点项目'!$B$3:$O$206,10,0),"")</f>
        <v/>
      </c>
    </row>
    <row r="622" s="1" customFormat="1" ht="67.5" spans="1:52">
      <c r="A622" s="11">
        <f>IF(AJ622="","",COUNTA($AJ$7:AJ622))</f>
        <v>600</v>
      </c>
      <c r="B622" s="14" t="s">
        <v>4146</v>
      </c>
      <c r="C622" s="14" t="s">
        <v>117</v>
      </c>
      <c r="D622" s="14" t="s">
        <v>118</v>
      </c>
      <c r="E622" s="14" t="s">
        <v>78</v>
      </c>
      <c r="F622" s="14" t="s">
        <v>78</v>
      </c>
      <c r="G622" s="11" t="s">
        <v>1628</v>
      </c>
      <c r="H622" s="14" t="s">
        <v>119</v>
      </c>
      <c r="I622" s="14" t="s">
        <v>1378</v>
      </c>
      <c r="J622" s="14" t="s">
        <v>4147</v>
      </c>
      <c r="K622" s="11" t="s">
        <v>825</v>
      </c>
      <c r="L622" s="20">
        <v>80000</v>
      </c>
      <c r="M622" s="11">
        <v>0</v>
      </c>
      <c r="N622" s="11">
        <v>40000</v>
      </c>
      <c r="O622" s="11">
        <v>40000</v>
      </c>
      <c r="P622" s="11">
        <v>0</v>
      </c>
      <c r="Q622" s="11">
        <v>0</v>
      </c>
      <c r="R622" s="11">
        <v>0</v>
      </c>
      <c r="S622" s="11" t="s">
        <v>66</v>
      </c>
      <c r="T622" s="11" t="s">
        <v>123</v>
      </c>
      <c r="U622" s="20">
        <v>0</v>
      </c>
      <c r="V622" s="14" t="s">
        <v>4148</v>
      </c>
      <c r="W622" s="20">
        <v>40000</v>
      </c>
      <c r="X622" s="14" t="s">
        <v>3747</v>
      </c>
      <c r="Y622" s="29">
        <v>10</v>
      </c>
      <c r="Z622" s="29"/>
      <c r="AA622" s="14">
        <v>168</v>
      </c>
      <c r="AB622" s="14">
        <v>168</v>
      </c>
      <c r="AC622" s="14"/>
      <c r="AD622" s="14"/>
      <c r="AE622" s="14"/>
      <c r="AF622" s="14"/>
      <c r="AG622" s="47" t="s">
        <v>4149</v>
      </c>
      <c r="AH622" s="14" t="s">
        <v>4150</v>
      </c>
      <c r="AI622" s="14" t="s">
        <v>4150</v>
      </c>
      <c r="AJ622" s="45" t="s">
        <v>119</v>
      </c>
      <c r="AK622" s="11" t="s">
        <v>128</v>
      </c>
      <c r="AL622" s="24" t="s">
        <v>358</v>
      </c>
      <c r="AM622" s="11" t="s">
        <v>118</v>
      </c>
      <c r="AN622" s="2"/>
      <c r="AO622" s="7" t="s">
        <v>1639</v>
      </c>
      <c r="AP622" s="1"/>
      <c r="AQ622" s="1"/>
      <c r="AR622" s="1"/>
      <c r="AS622" s="1"/>
      <c r="AT622" s="14" t="str">
        <f ca="1">IFERROR(VLOOKUP(B622,'[2]2017省级重点项目'!$B$3:$O$206,6,0),"")</f>
        <v/>
      </c>
      <c r="AU622" s="14" t="str">
        <f ca="1" t="shared" si="51"/>
        <v/>
      </c>
      <c r="AV622" s="14" t="str">
        <f ca="1">IFERROR(VLOOKUP(B622,'[2]2017省级重点项目'!$B$3:$O$206,7,0),"")</f>
        <v/>
      </c>
      <c r="AW622" s="14" t="str">
        <f ca="1" t="shared" si="52"/>
        <v/>
      </c>
      <c r="AX622" s="14" t="str">
        <f ca="1">IFERROR(VLOOKUP(B622,'[2]2017省级重点项目'!$B$3:$O$206,12,0),"")</f>
        <v/>
      </c>
      <c r="AY622" s="14" t="str">
        <f ca="1">IFERROR(VLOOKUP(B622,'[2]2017省级重点项目'!$B$3:$O$206,9,0),"")</f>
        <v/>
      </c>
      <c r="AZ622" s="14" t="str">
        <f ca="1">IFERROR(VLOOKUP(B622,'[2]2017省级重点项目'!$B$3:$O$206,10,0),"")</f>
        <v/>
      </c>
    </row>
    <row r="623" s="1" customFormat="1" ht="66" customHeight="1" spans="1:52">
      <c r="A623" s="11">
        <f>IF(AJ623="","",COUNTA($AJ$7:AJ623))</f>
        <v>601</v>
      </c>
      <c r="B623" s="14" t="s">
        <v>4151</v>
      </c>
      <c r="C623" s="14" t="s">
        <v>117</v>
      </c>
      <c r="D623" s="14" t="s">
        <v>118</v>
      </c>
      <c r="E623" s="14" t="s">
        <v>61</v>
      </c>
      <c r="F623" s="14" t="s">
        <v>78</v>
      </c>
      <c r="G623" s="11" t="s">
        <v>1628</v>
      </c>
      <c r="H623" s="14" t="s">
        <v>119</v>
      </c>
      <c r="I623" s="14" t="s">
        <v>2173</v>
      </c>
      <c r="J623" s="14" t="s">
        <v>4152</v>
      </c>
      <c r="K623" s="11" t="s">
        <v>825</v>
      </c>
      <c r="L623" s="20">
        <v>43700</v>
      </c>
      <c r="M623" s="11">
        <v>0</v>
      </c>
      <c r="N623" s="11">
        <v>15700</v>
      </c>
      <c r="O623" s="11">
        <v>28000</v>
      </c>
      <c r="P623" s="11">
        <v>0</v>
      </c>
      <c r="Q623" s="11">
        <v>0</v>
      </c>
      <c r="R623" s="11">
        <v>0</v>
      </c>
      <c r="S623" s="11" t="s">
        <v>66</v>
      </c>
      <c r="T623" s="11" t="s">
        <v>123</v>
      </c>
      <c r="U623" s="20">
        <v>0</v>
      </c>
      <c r="V623" s="14" t="s">
        <v>4153</v>
      </c>
      <c r="W623" s="20">
        <v>39000</v>
      </c>
      <c r="X623" s="14" t="s">
        <v>125</v>
      </c>
      <c r="Y623" s="29">
        <v>1</v>
      </c>
      <c r="Z623" s="29"/>
      <c r="AA623" s="14">
        <v>20</v>
      </c>
      <c r="AB623" s="14">
        <v>20</v>
      </c>
      <c r="AC623" s="14"/>
      <c r="AD623" s="14"/>
      <c r="AE623" s="14"/>
      <c r="AF623" s="14"/>
      <c r="AG623" s="47" t="s">
        <v>4154</v>
      </c>
      <c r="AH623" s="14" t="s">
        <v>4155</v>
      </c>
      <c r="AI623" s="14" t="s">
        <v>4155</v>
      </c>
      <c r="AJ623" s="45" t="s">
        <v>119</v>
      </c>
      <c r="AK623" s="11" t="s">
        <v>128</v>
      </c>
      <c r="AL623" s="24" t="s">
        <v>358</v>
      </c>
      <c r="AM623" s="11" t="s">
        <v>118</v>
      </c>
      <c r="AN623" s="2"/>
      <c r="AO623" s="7" t="s">
        <v>1639</v>
      </c>
      <c r="AP623" s="1" t="s">
        <v>78</v>
      </c>
      <c r="AQ623" s="1"/>
      <c r="AR623" s="1"/>
      <c r="AS623" s="1"/>
      <c r="AT623" s="14" t="str">
        <f ca="1">IFERROR(VLOOKUP(B623,'[2]2017省级重点项目'!$B$3:$O$206,6,0),"")</f>
        <v/>
      </c>
      <c r="AU623" s="14" t="str">
        <f ca="1" t="shared" si="51"/>
        <v/>
      </c>
      <c r="AV623" s="14" t="str">
        <f ca="1">IFERROR(VLOOKUP(B623,'[2]2017省级重点项目'!$B$3:$O$206,7,0),"")</f>
        <v/>
      </c>
      <c r="AW623" s="14" t="str">
        <f ca="1" t="shared" si="52"/>
        <v/>
      </c>
      <c r="AX623" s="14" t="str">
        <f ca="1">IFERROR(VLOOKUP(B623,'[2]2017省级重点项目'!$B$3:$O$206,12,0),"")</f>
        <v/>
      </c>
      <c r="AY623" s="14" t="str">
        <f ca="1">IFERROR(VLOOKUP(B623,'[2]2017省级重点项目'!$B$3:$O$206,9,0),"")</f>
        <v/>
      </c>
      <c r="AZ623" s="14" t="str">
        <f ca="1">IFERROR(VLOOKUP(B623,'[2]2017省级重点项目'!$B$3:$O$206,10,0),"")</f>
        <v/>
      </c>
    </row>
    <row r="624" s="1" customFormat="1" ht="73" customHeight="1" spans="1:52">
      <c r="A624" s="11">
        <f>IF(AJ624="","",COUNTA($AJ$7:AJ624))</f>
        <v>602</v>
      </c>
      <c r="B624" s="14" t="s">
        <v>4156</v>
      </c>
      <c r="C624" s="14" t="s">
        <v>117</v>
      </c>
      <c r="D624" s="14" t="s">
        <v>118</v>
      </c>
      <c r="E624" s="14" t="s">
        <v>61</v>
      </c>
      <c r="F624" s="14" t="s">
        <v>78</v>
      </c>
      <c r="G624" s="11" t="s">
        <v>1628</v>
      </c>
      <c r="H624" s="14" t="s">
        <v>119</v>
      </c>
      <c r="I624" s="14" t="s">
        <v>4157</v>
      </c>
      <c r="J624" s="14" t="s">
        <v>4158</v>
      </c>
      <c r="K624" s="11" t="s">
        <v>825</v>
      </c>
      <c r="L624" s="20">
        <v>58000</v>
      </c>
      <c r="M624" s="11">
        <v>0</v>
      </c>
      <c r="N624" s="11">
        <v>58000</v>
      </c>
      <c r="O624" s="11">
        <v>0</v>
      </c>
      <c r="P624" s="11">
        <v>0</v>
      </c>
      <c r="Q624" s="11">
        <v>0</v>
      </c>
      <c r="R624" s="11">
        <v>0</v>
      </c>
      <c r="S624" s="11" t="s">
        <v>83</v>
      </c>
      <c r="T624" s="11" t="s">
        <v>123</v>
      </c>
      <c r="U624" s="20">
        <v>0</v>
      </c>
      <c r="V624" s="14" t="s">
        <v>4159</v>
      </c>
      <c r="W624" s="20">
        <v>42000</v>
      </c>
      <c r="X624" s="14" t="s">
        <v>125</v>
      </c>
      <c r="Y624" s="29">
        <v>4</v>
      </c>
      <c r="Z624" s="29"/>
      <c r="AA624" s="14">
        <v>100</v>
      </c>
      <c r="AB624" s="14">
        <v>100</v>
      </c>
      <c r="AC624" s="14"/>
      <c r="AD624" s="14"/>
      <c r="AE624" s="14"/>
      <c r="AF624" s="14"/>
      <c r="AG624" s="47" t="s">
        <v>4160</v>
      </c>
      <c r="AH624" s="14" t="s">
        <v>4161</v>
      </c>
      <c r="AI624" s="14" t="s">
        <v>4162</v>
      </c>
      <c r="AJ624" s="45" t="s">
        <v>119</v>
      </c>
      <c r="AK624" s="11" t="s">
        <v>128</v>
      </c>
      <c r="AL624" s="24" t="s">
        <v>358</v>
      </c>
      <c r="AM624" s="11" t="s">
        <v>118</v>
      </c>
      <c r="AN624" s="2"/>
      <c r="AO624" s="7" t="s">
        <v>1639</v>
      </c>
      <c r="AP624" s="1" t="s">
        <v>78</v>
      </c>
      <c r="AQ624" s="1"/>
      <c r="AR624" s="1"/>
      <c r="AS624" s="1"/>
      <c r="AT624" s="14" t="str">
        <f ca="1">IFERROR(VLOOKUP(B624,'[2]2017省级重点项目'!$B$3:$O$206,6,0),"")</f>
        <v/>
      </c>
      <c r="AU624" s="14" t="str">
        <f ca="1" t="shared" si="51"/>
        <v/>
      </c>
      <c r="AV624" s="14" t="str">
        <f ca="1">IFERROR(VLOOKUP(B624,'[2]2017省级重点项目'!$B$3:$O$206,7,0),"")</f>
        <v/>
      </c>
      <c r="AW624" s="14" t="str">
        <f ca="1" t="shared" si="52"/>
        <v/>
      </c>
      <c r="AX624" s="14" t="str">
        <f ca="1">IFERROR(VLOOKUP(B624,'[2]2017省级重点项目'!$B$3:$O$206,12,0),"")</f>
        <v/>
      </c>
      <c r="AY624" s="14" t="str">
        <f ca="1">IFERROR(VLOOKUP(B624,'[2]2017省级重点项目'!$B$3:$O$206,9,0),"")</f>
        <v/>
      </c>
      <c r="AZ624" s="14" t="str">
        <f ca="1">IFERROR(VLOOKUP(B624,'[2]2017省级重点项目'!$B$3:$O$206,10,0),"")</f>
        <v/>
      </c>
    </row>
    <row r="625" s="1" customFormat="1" ht="67.5" spans="1:52">
      <c r="A625" s="11">
        <f>IF(AJ625="","",COUNTA($AJ$7:AJ625))</f>
        <v>603</v>
      </c>
      <c r="B625" s="14" t="s">
        <v>4163</v>
      </c>
      <c r="C625" s="14" t="s">
        <v>2186</v>
      </c>
      <c r="D625" s="14" t="s">
        <v>61</v>
      </c>
      <c r="E625" s="14" t="s">
        <v>61</v>
      </c>
      <c r="F625" s="14" t="s">
        <v>78</v>
      </c>
      <c r="G625" s="11" t="s">
        <v>1628</v>
      </c>
      <c r="H625" s="14" t="s">
        <v>119</v>
      </c>
      <c r="I625" s="14" t="s">
        <v>1356</v>
      </c>
      <c r="J625" s="14" t="s">
        <v>4164</v>
      </c>
      <c r="K625" s="11" t="s">
        <v>3088</v>
      </c>
      <c r="L625" s="20">
        <v>2000000</v>
      </c>
      <c r="M625" s="11">
        <v>2000000</v>
      </c>
      <c r="N625" s="11">
        <v>0</v>
      </c>
      <c r="O625" s="11">
        <v>0</v>
      </c>
      <c r="P625" s="11">
        <v>0</v>
      </c>
      <c r="Q625" s="11">
        <v>0</v>
      </c>
      <c r="R625" s="11">
        <v>0</v>
      </c>
      <c r="S625" s="11" t="s">
        <v>66</v>
      </c>
      <c r="T625" s="11" t="s">
        <v>123</v>
      </c>
      <c r="U625" s="20">
        <v>0</v>
      </c>
      <c r="V625" s="14" t="s">
        <v>4165</v>
      </c>
      <c r="W625" s="20">
        <v>100000</v>
      </c>
      <c r="X625" s="14" t="s">
        <v>4166</v>
      </c>
      <c r="Y625" s="29">
        <v>10</v>
      </c>
      <c r="Z625" s="29"/>
      <c r="AA625" s="14"/>
      <c r="AB625" s="14"/>
      <c r="AC625" s="14"/>
      <c r="AD625" s="14"/>
      <c r="AE625" s="14"/>
      <c r="AF625" s="14"/>
      <c r="AG625" s="47" t="s">
        <v>4167</v>
      </c>
      <c r="AH625" s="14"/>
      <c r="AI625" s="14"/>
      <c r="AJ625" s="45" t="s">
        <v>119</v>
      </c>
      <c r="AK625" s="11" t="s">
        <v>128</v>
      </c>
      <c r="AL625" s="24" t="s">
        <v>2456</v>
      </c>
      <c r="AM625" s="11" t="s">
        <v>118</v>
      </c>
      <c r="AN625" s="2"/>
      <c r="AO625" s="7" t="s">
        <v>2068</v>
      </c>
      <c r="AP625" s="1" t="s">
        <v>78</v>
      </c>
      <c r="AQ625" s="1" t="s">
        <v>78</v>
      </c>
      <c r="AR625" s="1" t="s">
        <v>78</v>
      </c>
      <c r="AS625" s="1" t="s">
        <v>78</v>
      </c>
      <c r="AT625" s="14">
        <f ca="1">IFERROR(VLOOKUP(B625,'[2]2017省级重点项目'!$B$3:$O$206,6,0),"")</f>
        <v>2000000</v>
      </c>
      <c r="AU625" s="14">
        <f ca="1" t="shared" si="51"/>
        <v>0</v>
      </c>
      <c r="AV625" s="14">
        <f ca="1">IFERROR(VLOOKUP(B625,'[2]2017省级重点项目'!$B$3:$O$206,7,0),"")</f>
        <v>10000</v>
      </c>
      <c r="AW625" s="14">
        <f ca="1" t="shared" si="52"/>
        <v>90000</v>
      </c>
      <c r="AX625" s="14" t="str">
        <f ca="1">IFERROR(VLOOKUP(B625,'[2]2017省级重点项目'!$B$3:$O$206,12,0),"")</f>
        <v>长乐市</v>
      </c>
      <c r="AY625" s="14" t="str">
        <f ca="1">IFERROR(VLOOKUP(B625,'[2]2017省级重点项目'!$B$3:$O$206,9,0),"")</f>
        <v>无</v>
      </c>
      <c r="AZ625" s="14" t="str">
        <f ca="1">IFERROR(VLOOKUP(B625,'[2]2017省级重点项目'!$B$3:$O$206,10,0),"")</f>
        <v>无</v>
      </c>
    </row>
    <row r="626" s="1" customFormat="1" ht="72" spans="1:52">
      <c r="A626" s="11">
        <f>IF(AJ626="","",COUNTA($AJ$7:AJ626))</f>
        <v>604</v>
      </c>
      <c r="B626" s="12" t="s">
        <v>4168</v>
      </c>
      <c r="C626" s="12" t="s">
        <v>78</v>
      </c>
      <c r="D626" s="12" t="s">
        <v>78</v>
      </c>
      <c r="E626" s="12" t="s">
        <v>78</v>
      </c>
      <c r="F626" s="12" t="s">
        <v>61</v>
      </c>
      <c r="G626" s="13" t="s">
        <v>1628</v>
      </c>
      <c r="H626" s="12" t="s">
        <v>130</v>
      </c>
      <c r="I626" s="12" t="s">
        <v>131</v>
      </c>
      <c r="J626" s="12" t="s">
        <v>4169</v>
      </c>
      <c r="K626" s="13" t="s">
        <v>3088</v>
      </c>
      <c r="L626" s="21">
        <v>450000</v>
      </c>
      <c r="M626" s="13">
        <v>0</v>
      </c>
      <c r="N626" s="13">
        <v>450000</v>
      </c>
      <c r="O626" s="13">
        <v>0</v>
      </c>
      <c r="P626" s="13">
        <v>0</v>
      </c>
      <c r="Q626" s="13">
        <v>0</v>
      </c>
      <c r="R626" s="13">
        <v>0</v>
      </c>
      <c r="S626" s="13" t="s">
        <v>66</v>
      </c>
      <c r="T626" s="13" t="s">
        <v>123</v>
      </c>
      <c r="U626" s="21">
        <v>0</v>
      </c>
      <c r="V626" s="12" t="s">
        <v>4170</v>
      </c>
      <c r="W626" s="21">
        <v>50000</v>
      </c>
      <c r="X626" s="12" t="s">
        <v>4171</v>
      </c>
      <c r="Y626" s="30">
        <v>9</v>
      </c>
      <c r="Z626" s="30"/>
      <c r="AA626" s="12">
        <v>207.79</v>
      </c>
      <c r="AB626" s="12">
        <v>0</v>
      </c>
      <c r="AC626" s="12">
        <v>0</v>
      </c>
      <c r="AD626" s="12">
        <v>0</v>
      </c>
      <c r="AE626" s="12">
        <v>0</v>
      </c>
      <c r="AF626" s="12">
        <v>0</v>
      </c>
      <c r="AG626" s="22" t="s">
        <v>4172</v>
      </c>
      <c r="AH626" s="12" t="s">
        <v>4173</v>
      </c>
      <c r="AI626" s="12" t="s">
        <v>4173</v>
      </c>
      <c r="AJ626" s="46" t="s">
        <v>130</v>
      </c>
      <c r="AK626" s="13" t="s">
        <v>139</v>
      </c>
      <c r="AL626" s="24" t="s">
        <v>158</v>
      </c>
      <c r="AM626" s="13" t="s">
        <v>118</v>
      </c>
      <c r="AN626" s="13"/>
      <c r="AO626" s="12" t="s">
        <v>1639</v>
      </c>
      <c r="AP626" s="12" t="s">
        <v>78</v>
      </c>
      <c r="AQ626" s="12"/>
      <c r="AR626" s="12"/>
      <c r="AS626" s="12"/>
      <c r="AT626" s="14" t="str">
        <f ca="1">IFERROR(VLOOKUP(B626,'[2]2017省级重点项目'!$B$3:$O$206,6,0),"")</f>
        <v/>
      </c>
      <c r="AU626" s="14" t="str">
        <f ca="1" t="shared" si="51"/>
        <v/>
      </c>
      <c r="AV626" s="14" t="str">
        <f ca="1">IFERROR(VLOOKUP(B626,'[2]2017省级重点项目'!$B$3:$O$206,7,0),"")</f>
        <v/>
      </c>
      <c r="AW626" s="14" t="str">
        <f ca="1" t="shared" si="52"/>
        <v/>
      </c>
      <c r="AX626" s="14" t="str">
        <f ca="1">IFERROR(VLOOKUP(B626,'[2]2017省级重点项目'!$B$3:$O$206,12,0),"")</f>
        <v/>
      </c>
      <c r="AY626" s="14" t="str">
        <f ca="1">IFERROR(VLOOKUP(B626,'[2]2017省级重点项目'!$B$3:$O$206,9,0),"")</f>
        <v/>
      </c>
      <c r="AZ626" s="14" t="str">
        <f ca="1">IFERROR(VLOOKUP(B626,'[2]2017省级重点项目'!$B$3:$O$206,10,0),"")</f>
        <v/>
      </c>
    </row>
    <row r="627" s="1" customFormat="1" ht="89" customHeight="1" spans="1:52">
      <c r="A627" s="11">
        <f>IF(AJ627="","",COUNTA($AJ$7:AJ627))</f>
        <v>605</v>
      </c>
      <c r="B627" s="12" t="s">
        <v>4174</v>
      </c>
      <c r="C627" s="12" t="s">
        <v>150</v>
      </c>
      <c r="D627" s="12" t="s">
        <v>61</v>
      </c>
      <c r="E627" s="12" t="s">
        <v>61</v>
      </c>
      <c r="F627" s="12" t="s">
        <v>61</v>
      </c>
      <c r="G627" s="13" t="s">
        <v>1628</v>
      </c>
      <c r="H627" s="12" t="s">
        <v>130</v>
      </c>
      <c r="I627" s="12" t="s">
        <v>131</v>
      </c>
      <c r="J627" s="12" t="s">
        <v>4175</v>
      </c>
      <c r="K627" s="13" t="s">
        <v>3073</v>
      </c>
      <c r="L627" s="21">
        <v>92716</v>
      </c>
      <c r="M627" s="13">
        <v>0</v>
      </c>
      <c r="N627" s="13">
        <v>27815</v>
      </c>
      <c r="O627" s="13">
        <v>64901</v>
      </c>
      <c r="P627" s="13">
        <v>0</v>
      </c>
      <c r="Q627" s="13">
        <v>0</v>
      </c>
      <c r="R627" s="13">
        <v>0</v>
      </c>
      <c r="S627" s="13" t="s">
        <v>66</v>
      </c>
      <c r="T627" s="13" t="s">
        <v>123</v>
      </c>
      <c r="U627" s="21">
        <v>0</v>
      </c>
      <c r="V627" s="12" t="s">
        <v>4176</v>
      </c>
      <c r="W627" s="21">
        <v>25000</v>
      </c>
      <c r="X627" s="12" t="s">
        <v>4177</v>
      </c>
      <c r="Y627" s="30">
        <v>3</v>
      </c>
      <c r="Z627" s="30"/>
      <c r="AA627" s="12">
        <v>288.87</v>
      </c>
      <c r="AB627" s="12">
        <v>0</v>
      </c>
      <c r="AC627" s="12">
        <v>0</v>
      </c>
      <c r="AD627" s="12">
        <v>0</v>
      </c>
      <c r="AE627" s="12">
        <v>0</v>
      </c>
      <c r="AF627" s="12">
        <v>0</v>
      </c>
      <c r="AG627" s="22" t="s">
        <v>2251</v>
      </c>
      <c r="AH627" s="12" t="s">
        <v>2252</v>
      </c>
      <c r="AI627" s="12" t="s">
        <v>2253</v>
      </c>
      <c r="AJ627" s="46" t="s">
        <v>130</v>
      </c>
      <c r="AK627" s="13" t="s">
        <v>139</v>
      </c>
      <c r="AL627" s="24" t="s">
        <v>158</v>
      </c>
      <c r="AM627" s="13" t="s">
        <v>118</v>
      </c>
      <c r="AN627" s="13"/>
      <c r="AO627" s="12" t="s">
        <v>1639</v>
      </c>
      <c r="AP627" s="12" t="s">
        <v>78</v>
      </c>
      <c r="AQ627" s="12" t="s">
        <v>78</v>
      </c>
      <c r="AR627" s="12"/>
      <c r="AS627" s="12"/>
      <c r="AT627" s="14">
        <f ca="1">IFERROR(VLOOKUP(B627,'[2]2017省级重点项目'!$B$3:$O$206,6,0),"")</f>
        <v>92716</v>
      </c>
      <c r="AU627" s="14">
        <f ca="1" t="shared" si="51"/>
        <v>0</v>
      </c>
      <c r="AV627" s="14">
        <f ca="1">IFERROR(VLOOKUP(B627,'[2]2017省级重点项目'!$B$3:$O$206,7,0),"")</f>
        <v>25000</v>
      </c>
      <c r="AW627" s="14">
        <f ca="1" t="shared" si="52"/>
        <v>0</v>
      </c>
      <c r="AX627" s="14" t="str">
        <f ca="1">IFERROR(VLOOKUP(B627,'[2]2017省级重点项目'!$B$3:$O$206,12,0),"")</f>
        <v>闽侯县</v>
      </c>
      <c r="AY627" s="14">
        <f ca="1">IFERROR(VLOOKUP(B627,'[2]2017省级重点项目'!$B$3:$O$206,9,0),"")</f>
        <v>3</v>
      </c>
      <c r="AZ627" s="14" t="str">
        <f ca="1">IFERROR(VLOOKUP(B627,'[2]2017省级重点项目'!$B$3:$O$206,10,0),"")</f>
        <v>无</v>
      </c>
    </row>
    <row r="628" s="1" customFormat="1" ht="83" customHeight="1" spans="1:52">
      <c r="A628" s="11">
        <f>IF(AJ628="","",COUNTA($AJ$7:AJ628))</f>
        <v>606</v>
      </c>
      <c r="B628" s="12" t="s">
        <v>4178</v>
      </c>
      <c r="C628" s="12" t="s">
        <v>78</v>
      </c>
      <c r="D628" s="12" t="s">
        <v>78</v>
      </c>
      <c r="E628" s="12" t="s">
        <v>78</v>
      </c>
      <c r="F628" s="12" t="s">
        <v>61</v>
      </c>
      <c r="G628" s="13" t="s">
        <v>1628</v>
      </c>
      <c r="H628" s="12" t="s">
        <v>130</v>
      </c>
      <c r="I628" s="12" t="s">
        <v>131</v>
      </c>
      <c r="J628" s="12" t="s">
        <v>4179</v>
      </c>
      <c r="K628" s="13" t="s">
        <v>3073</v>
      </c>
      <c r="L628" s="21">
        <v>175000</v>
      </c>
      <c r="M628" s="13">
        <v>0</v>
      </c>
      <c r="N628" s="13">
        <v>67300</v>
      </c>
      <c r="O628" s="13">
        <v>107700</v>
      </c>
      <c r="P628" s="13">
        <v>0</v>
      </c>
      <c r="Q628" s="13">
        <v>0</v>
      </c>
      <c r="R628" s="13">
        <v>0</v>
      </c>
      <c r="S628" s="13" t="s">
        <v>83</v>
      </c>
      <c r="T628" s="13" t="s">
        <v>123</v>
      </c>
      <c r="U628" s="21">
        <v>0</v>
      </c>
      <c r="V628" s="12" t="s">
        <v>4180</v>
      </c>
      <c r="W628" s="21">
        <v>20000</v>
      </c>
      <c r="X628" s="12" t="s">
        <v>4181</v>
      </c>
      <c r="Y628" s="30">
        <v>12</v>
      </c>
      <c r="Z628" s="30"/>
      <c r="AA628" s="12">
        <v>130</v>
      </c>
      <c r="AB628" s="12">
        <v>0</v>
      </c>
      <c r="AC628" s="12">
        <v>0</v>
      </c>
      <c r="AD628" s="12">
        <v>0</v>
      </c>
      <c r="AE628" s="12">
        <v>0</v>
      </c>
      <c r="AF628" s="12">
        <v>0</v>
      </c>
      <c r="AG628" s="22" t="s">
        <v>4182</v>
      </c>
      <c r="AH628" s="12" t="s">
        <v>4183</v>
      </c>
      <c r="AI628" s="12" t="s">
        <v>4183</v>
      </c>
      <c r="AJ628" s="46" t="s">
        <v>130</v>
      </c>
      <c r="AK628" s="13" t="s">
        <v>139</v>
      </c>
      <c r="AL628" s="24" t="s">
        <v>158</v>
      </c>
      <c r="AM628" s="13" t="s">
        <v>118</v>
      </c>
      <c r="AN628" s="13"/>
      <c r="AO628" s="12" t="s">
        <v>1639</v>
      </c>
      <c r="AP628" s="12" t="s">
        <v>78</v>
      </c>
      <c r="AQ628" s="12"/>
      <c r="AR628" s="12"/>
      <c r="AS628" s="12"/>
      <c r="AT628" s="14" t="str">
        <f ca="1">IFERROR(VLOOKUP(B628,'[2]2017省级重点项目'!$B$3:$O$206,6,0),"")</f>
        <v/>
      </c>
      <c r="AU628" s="14" t="str">
        <f ca="1" t="shared" si="51"/>
        <v/>
      </c>
      <c r="AV628" s="14" t="str">
        <f ca="1">IFERROR(VLOOKUP(B628,'[2]2017省级重点项目'!$B$3:$O$206,7,0),"")</f>
        <v/>
      </c>
      <c r="AW628" s="14" t="str">
        <f ca="1" t="shared" si="52"/>
        <v/>
      </c>
      <c r="AX628" s="14" t="str">
        <f ca="1">IFERROR(VLOOKUP(B628,'[2]2017省级重点项目'!$B$3:$O$206,12,0),"")</f>
        <v/>
      </c>
      <c r="AY628" s="14" t="str">
        <f ca="1">IFERROR(VLOOKUP(B628,'[2]2017省级重点项目'!$B$3:$O$206,9,0),"")</f>
        <v/>
      </c>
      <c r="AZ628" s="14" t="str">
        <f ca="1">IFERROR(VLOOKUP(B628,'[2]2017省级重点项目'!$B$3:$O$206,10,0),"")</f>
        <v/>
      </c>
    </row>
    <row r="629" s="1" customFormat="1" ht="138" customHeight="1" spans="1:52">
      <c r="A629" s="11">
        <f>IF(AJ629="","",COUNTA($AJ$7:AJ629))</f>
        <v>607</v>
      </c>
      <c r="B629" s="12" t="s">
        <v>4184</v>
      </c>
      <c r="C629" s="12" t="s">
        <v>150</v>
      </c>
      <c r="D629" s="12" t="s">
        <v>61</v>
      </c>
      <c r="E629" s="12" t="s">
        <v>61</v>
      </c>
      <c r="F629" s="12" t="s">
        <v>61</v>
      </c>
      <c r="G629" s="13" t="s">
        <v>1628</v>
      </c>
      <c r="H629" s="12" t="s">
        <v>130</v>
      </c>
      <c r="I629" s="12" t="s">
        <v>885</v>
      </c>
      <c r="J629" s="12" t="s">
        <v>4185</v>
      </c>
      <c r="K629" s="13" t="s">
        <v>825</v>
      </c>
      <c r="L629" s="21">
        <v>60000</v>
      </c>
      <c r="M629" s="13">
        <v>0</v>
      </c>
      <c r="N629" s="13">
        <v>25000</v>
      </c>
      <c r="O629" s="13">
        <v>35000</v>
      </c>
      <c r="P629" s="13">
        <v>0</v>
      </c>
      <c r="Q629" s="13">
        <v>0</v>
      </c>
      <c r="R629" s="13">
        <v>0</v>
      </c>
      <c r="S629" s="13" t="s">
        <v>937</v>
      </c>
      <c r="T629" s="13" t="s">
        <v>35</v>
      </c>
      <c r="U629" s="21">
        <v>0</v>
      </c>
      <c r="V629" s="12" t="s">
        <v>4186</v>
      </c>
      <c r="W629" s="21">
        <v>15000</v>
      </c>
      <c r="X629" s="12" t="s">
        <v>4187</v>
      </c>
      <c r="Y629" s="30">
        <v>12</v>
      </c>
      <c r="Z629" s="30"/>
      <c r="AA629" s="12">
        <v>141.17</v>
      </c>
      <c r="AB629" s="12">
        <v>141.17</v>
      </c>
      <c r="AC629" s="12">
        <v>0</v>
      </c>
      <c r="AD629" s="12">
        <v>0</v>
      </c>
      <c r="AE629" s="12">
        <v>0</v>
      </c>
      <c r="AF629" s="12">
        <v>0</v>
      </c>
      <c r="AG629" s="22" t="s">
        <v>4188</v>
      </c>
      <c r="AH629" s="12" t="s">
        <v>4189</v>
      </c>
      <c r="AI629" s="12" t="s">
        <v>4190</v>
      </c>
      <c r="AJ629" s="46" t="s">
        <v>130</v>
      </c>
      <c r="AK629" s="13" t="s">
        <v>139</v>
      </c>
      <c r="AL629" s="24" t="s">
        <v>158</v>
      </c>
      <c r="AM629" s="13" t="s">
        <v>118</v>
      </c>
      <c r="AN629" s="13"/>
      <c r="AO629" s="12" t="s">
        <v>1639</v>
      </c>
      <c r="AP629" s="12" t="s">
        <v>78</v>
      </c>
      <c r="AQ629" s="12"/>
      <c r="AR629" s="12"/>
      <c r="AS629" s="12"/>
      <c r="AT629" s="14" t="str">
        <f ca="1">IFERROR(VLOOKUP(B629,'[2]2017省级重点项目'!$B$3:$O$206,6,0),"")</f>
        <v/>
      </c>
      <c r="AU629" s="14" t="str">
        <f ca="1" t="shared" si="51"/>
        <v/>
      </c>
      <c r="AV629" s="14" t="str">
        <f ca="1">IFERROR(VLOOKUP(B629,'[2]2017省级重点项目'!$B$3:$O$206,7,0),"")</f>
        <v/>
      </c>
      <c r="AW629" s="14" t="str">
        <f ca="1" t="shared" si="52"/>
        <v/>
      </c>
      <c r="AX629" s="14" t="str">
        <f ca="1">IFERROR(VLOOKUP(B629,'[2]2017省级重点项目'!$B$3:$O$206,12,0),"")</f>
        <v/>
      </c>
      <c r="AY629" s="14" t="str">
        <f ca="1">IFERROR(VLOOKUP(B629,'[2]2017省级重点项目'!$B$3:$O$206,9,0),"")</f>
        <v/>
      </c>
      <c r="AZ629" s="14" t="str">
        <f ca="1">IFERROR(VLOOKUP(B629,'[2]2017省级重点项目'!$B$3:$O$206,10,0),"")</f>
        <v/>
      </c>
    </row>
    <row r="630" s="1" customFormat="1" ht="72" spans="1:52">
      <c r="A630" s="11">
        <f>IF(AJ630="","",COUNTA($AJ$7:AJ630))</f>
        <v>608</v>
      </c>
      <c r="B630" s="12" t="s">
        <v>4191</v>
      </c>
      <c r="C630" s="12" t="s">
        <v>150</v>
      </c>
      <c r="D630" s="12" t="s">
        <v>61</v>
      </c>
      <c r="E630" s="12" t="s">
        <v>61</v>
      </c>
      <c r="F630" s="12" t="s">
        <v>61</v>
      </c>
      <c r="G630" s="13" t="s">
        <v>1628</v>
      </c>
      <c r="H630" s="12" t="s">
        <v>130</v>
      </c>
      <c r="I630" s="12" t="s">
        <v>131</v>
      </c>
      <c r="J630" s="12" t="s">
        <v>4192</v>
      </c>
      <c r="K630" s="13" t="s">
        <v>3088</v>
      </c>
      <c r="L630" s="21">
        <v>300000</v>
      </c>
      <c r="M630" s="13">
        <v>0</v>
      </c>
      <c r="N630" s="13">
        <v>300000</v>
      </c>
      <c r="O630" s="13">
        <v>0</v>
      </c>
      <c r="P630" s="13">
        <v>0</v>
      </c>
      <c r="Q630" s="13">
        <v>0</v>
      </c>
      <c r="R630" s="13">
        <v>0</v>
      </c>
      <c r="S630" s="13" t="s">
        <v>937</v>
      </c>
      <c r="T630" s="13" t="s">
        <v>35</v>
      </c>
      <c r="U630" s="21">
        <v>0</v>
      </c>
      <c r="V630" s="12" t="s">
        <v>4193</v>
      </c>
      <c r="W630" s="21">
        <v>80000</v>
      </c>
      <c r="X630" s="12" t="s">
        <v>4194</v>
      </c>
      <c r="Y630" s="30">
        <v>3</v>
      </c>
      <c r="Z630" s="30"/>
      <c r="AA630" s="12">
        <v>117</v>
      </c>
      <c r="AB630" s="12">
        <v>117</v>
      </c>
      <c r="AC630" s="12">
        <v>0</v>
      </c>
      <c r="AD630" s="12">
        <v>0</v>
      </c>
      <c r="AE630" s="12">
        <v>0</v>
      </c>
      <c r="AF630" s="12">
        <v>0</v>
      </c>
      <c r="AG630" s="22" t="s">
        <v>4195</v>
      </c>
      <c r="AH630" s="12" t="s">
        <v>4196</v>
      </c>
      <c r="AI630" s="12" t="s">
        <v>4196</v>
      </c>
      <c r="AJ630" s="46" t="s">
        <v>130</v>
      </c>
      <c r="AK630" s="13" t="s">
        <v>139</v>
      </c>
      <c r="AL630" s="50" t="s">
        <v>2234</v>
      </c>
      <c r="AM630" s="13" t="s">
        <v>118</v>
      </c>
      <c r="AN630" s="13"/>
      <c r="AO630" s="12"/>
      <c r="AP630" s="12" t="s">
        <v>78</v>
      </c>
      <c r="AQ630" s="12"/>
      <c r="AR630" s="12"/>
      <c r="AS630" s="12"/>
      <c r="AT630" s="14" t="str">
        <f ca="1">IFERROR(VLOOKUP(B630,'[2]2017省级重点项目'!$B$3:$O$206,6,0),"")</f>
        <v/>
      </c>
      <c r="AU630" s="14" t="str">
        <f ca="1" t="shared" si="51"/>
        <v/>
      </c>
      <c r="AV630" s="14" t="str">
        <f ca="1">IFERROR(VLOOKUP(B630,'[2]2017省级重点项目'!$B$3:$O$206,7,0),"")</f>
        <v/>
      </c>
      <c r="AW630" s="14" t="str">
        <f ca="1" t="shared" si="52"/>
        <v/>
      </c>
      <c r="AX630" s="14" t="str">
        <f ca="1">IFERROR(VLOOKUP(B630,'[2]2017省级重点项目'!$B$3:$O$206,12,0),"")</f>
        <v/>
      </c>
      <c r="AY630" s="14" t="str">
        <f ca="1">IFERROR(VLOOKUP(B630,'[2]2017省级重点项目'!$B$3:$O$206,9,0),"")</f>
        <v/>
      </c>
      <c r="AZ630" s="14" t="str">
        <f ca="1">IFERROR(VLOOKUP(B630,'[2]2017省级重点项目'!$B$3:$O$206,10,0),"")</f>
        <v/>
      </c>
    </row>
    <row r="631" s="1" customFormat="1" ht="74" customHeight="1" spans="1:52">
      <c r="A631" s="11">
        <f>IF(AJ631="","",COUNTA($AJ$7:AJ631))</f>
        <v>609</v>
      </c>
      <c r="B631" s="12" t="s">
        <v>4197</v>
      </c>
      <c r="C631" s="12" t="s">
        <v>150</v>
      </c>
      <c r="D631" s="12" t="s">
        <v>61</v>
      </c>
      <c r="E631" s="12" t="s">
        <v>61</v>
      </c>
      <c r="F631" s="12" t="s">
        <v>61</v>
      </c>
      <c r="G631" s="13" t="s">
        <v>1628</v>
      </c>
      <c r="H631" s="12" t="s">
        <v>130</v>
      </c>
      <c r="I631" s="12" t="s">
        <v>131</v>
      </c>
      <c r="J631" s="12" t="s">
        <v>4198</v>
      </c>
      <c r="K631" s="13" t="s">
        <v>3073</v>
      </c>
      <c r="L631" s="21">
        <v>180000</v>
      </c>
      <c r="M631" s="13">
        <v>0</v>
      </c>
      <c r="N631" s="13">
        <v>180000</v>
      </c>
      <c r="O631" s="13">
        <v>0</v>
      </c>
      <c r="P631" s="13">
        <v>0</v>
      </c>
      <c r="Q631" s="13">
        <v>0</v>
      </c>
      <c r="R631" s="13">
        <v>0</v>
      </c>
      <c r="S631" s="13" t="s">
        <v>937</v>
      </c>
      <c r="T631" s="13" t="s">
        <v>35</v>
      </c>
      <c r="U631" s="21">
        <v>0</v>
      </c>
      <c r="V631" s="12" t="s">
        <v>4199</v>
      </c>
      <c r="W631" s="21">
        <v>50000</v>
      </c>
      <c r="X631" s="12" t="s">
        <v>4200</v>
      </c>
      <c r="Y631" s="30">
        <v>9</v>
      </c>
      <c r="Z631" s="30"/>
      <c r="AA631" s="12">
        <v>198</v>
      </c>
      <c r="AB631" s="12">
        <v>198</v>
      </c>
      <c r="AC631" s="12">
        <v>0</v>
      </c>
      <c r="AD631" s="12">
        <v>0</v>
      </c>
      <c r="AE631" s="12">
        <v>0</v>
      </c>
      <c r="AF631" s="12">
        <v>0</v>
      </c>
      <c r="AG631" s="22" t="s">
        <v>4201</v>
      </c>
      <c r="AH631" s="12" t="s">
        <v>4202</v>
      </c>
      <c r="AI631" s="12" t="s">
        <v>4202</v>
      </c>
      <c r="AJ631" s="46" t="s">
        <v>130</v>
      </c>
      <c r="AK631" s="13" t="s">
        <v>139</v>
      </c>
      <c r="AL631" s="50" t="s">
        <v>2234</v>
      </c>
      <c r="AM631" s="13" t="s">
        <v>118</v>
      </c>
      <c r="AN631" s="13"/>
      <c r="AO631" s="12"/>
      <c r="AP631" s="12" t="s">
        <v>78</v>
      </c>
      <c r="AQ631" s="12"/>
      <c r="AR631" s="12"/>
      <c r="AS631" s="12"/>
      <c r="AT631" s="14" t="str">
        <f ca="1">IFERROR(VLOOKUP(B631,'[2]2017省级重点项目'!$B$3:$O$206,6,0),"")</f>
        <v/>
      </c>
      <c r="AU631" s="14" t="str">
        <f ca="1" t="shared" si="51"/>
        <v/>
      </c>
      <c r="AV631" s="14" t="str">
        <f ca="1">IFERROR(VLOOKUP(B631,'[2]2017省级重点项目'!$B$3:$O$206,7,0),"")</f>
        <v/>
      </c>
      <c r="AW631" s="14" t="str">
        <f ca="1" t="shared" si="52"/>
        <v/>
      </c>
      <c r="AX631" s="14" t="str">
        <f ca="1">IFERROR(VLOOKUP(B631,'[2]2017省级重点项目'!$B$3:$O$206,12,0),"")</f>
        <v/>
      </c>
      <c r="AY631" s="14" t="str">
        <f ca="1">IFERROR(VLOOKUP(B631,'[2]2017省级重点项目'!$B$3:$O$206,9,0),"")</f>
        <v/>
      </c>
      <c r="AZ631" s="14" t="str">
        <f ca="1">IFERROR(VLOOKUP(B631,'[2]2017省级重点项目'!$B$3:$O$206,10,0),"")</f>
        <v/>
      </c>
    </row>
    <row r="632" s="1" customFormat="1" ht="105" customHeight="1" spans="1:52">
      <c r="A632" s="11">
        <f>IF(AJ632="","",COUNTA($AJ$7:AJ632))</f>
        <v>610</v>
      </c>
      <c r="B632" s="12" t="s">
        <v>4203</v>
      </c>
      <c r="C632" s="12" t="s">
        <v>1607</v>
      </c>
      <c r="D632" s="12" t="s">
        <v>1607</v>
      </c>
      <c r="E632" s="12" t="s">
        <v>78</v>
      </c>
      <c r="F632" s="12" t="s">
        <v>78</v>
      </c>
      <c r="G632" s="11" t="s">
        <v>1628</v>
      </c>
      <c r="H632" s="12" t="s">
        <v>168</v>
      </c>
      <c r="I632" s="12" t="s">
        <v>3056</v>
      </c>
      <c r="J632" s="12" t="s">
        <v>4204</v>
      </c>
      <c r="K632" s="13" t="s">
        <v>825</v>
      </c>
      <c r="L632" s="21">
        <v>50000</v>
      </c>
      <c r="M632" s="13">
        <v>0</v>
      </c>
      <c r="N632" s="13">
        <v>30000</v>
      </c>
      <c r="O632" s="13">
        <v>2000</v>
      </c>
      <c r="P632" s="13">
        <v>0</v>
      </c>
      <c r="Q632" s="13">
        <v>0</v>
      </c>
      <c r="R632" s="13">
        <v>0</v>
      </c>
      <c r="S632" s="13" t="s">
        <v>1409</v>
      </c>
      <c r="T632" s="13" t="s">
        <v>35</v>
      </c>
      <c r="U632" s="21">
        <v>0</v>
      </c>
      <c r="V632" s="12" t="s">
        <v>4205</v>
      </c>
      <c r="W632" s="21">
        <v>30000</v>
      </c>
      <c r="X632" s="12" t="s">
        <v>4206</v>
      </c>
      <c r="Y632" s="30">
        <v>3</v>
      </c>
      <c r="Z632" s="30"/>
      <c r="AA632" s="12">
        <v>69</v>
      </c>
      <c r="AB632" s="12">
        <v>69</v>
      </c>
      <c r="AC632" s="12">
        <v>0</v>
      </c>
      <c r="AD632" s="12">
        <v>0</v>
      </c>
      <c r="AE632" s="12">
        <v>0</v>
      </c>
      <c r="AF632" s="12">
        <v>0</v>
      </c>
      <c r="AG632" s="22" t="s">
        <v>4207</v>
      </c>
      <c r="AH632" s="12" t="s">
        <v>4208</v>
      </c>
      <c r="AI632" s="12" t="s">
        <v>4209</v>
      </c>
      <c r="AJ632" s="49" t="s">
        <v>168</v>
      </c>
      <c r="AK632" s="24" t="s">
        <v>177</v>
      </c>
      <c r="AL632" s="24" t="s">
        <v>195</v>
      </c>
      <c r="AM632" s="24" t="s">
        <v>118</v>
      </c>
      <c r="AN632" s="24"/>
      <c r="AO632" s="12" t="s">
        <v>1639</v>
      </c>
      <c r="AP632" s="14" t="s">
        <v>78</v>
      </c>
      <c r="AQ632" s="14"/>
      <c r="AR632" s="14" t="s">
        <v>78</v>
      </c>
      <c r="AS632" s="14"/>
      <c r="AT632" s="14" t="str">
        <f ca="1">IFERROR(VLOOKUP(B632,'[2]2017省级重点项目'!$B$3:$O$206,6,0),"")</f>
        <v/>
      </c>
      <c r="AU632" s="14" t="str">
        <f ca="1" t="shared" si="51"/>
        <v/>
      </c>
      <c r="AV632" s="14" t="str">
        <f ca="1">IFERROR(VLOOKUP(B632,'[2]2017省级重点项目'!$B$3:$O$206,7,0),"")</f>
        <v/>
      </c>
      <c r="AW632" s="14" t="str">
        <f ca="1" t="shared" si="52"/>
        <v/>
      </c>
      <c r="AX632" s="14" t="str">
        <f ca="1">IFERROR(VLOOKUP(B632,'[2]2017省级重点项目'!$B$3:$O$206,12,0),"")</f>
        <v/>
      </c>
      <c r="AY632" s="14" t="str">
        <f ca="1">IFERROR(VLOOKUP(B632,'[2]2017省级重点项目'!$B$3:$O$206,9,0),"")</f>
        <v/>
      </c>
      <c r="AZ632" s="14" t="str">
        <f ca="1">IFERROR(VLOOKUP(B632,'[2]2017省级重点项目'!$B$3:$O$206,10,0),"")</f>
        <v/>
      </c>
    </row>
    <row r="633" s="1" customFormat="1" ht="69" customHeight="1" spans="1:52">
      <c r="A633" s="11">
        <f>IF(AJ633="","",COUNTA($AJ$7:AJ633))</f>
        <v>611</v>
      </c>
      <c r="B633" s="12" t="s">
        <v>4210</v>
      </c>
      <c r="C633" s="123" t="s">
        <v>150</v>
      </c>
      <c r="D633" s="123" t="s">
        <v>61</v>
      </c>
      <c r="E633" s="123" t="s">
        <v>61</v>
      </c>
      <c r="F633" s="123" t="s">
        <v>78</v>
      </c>
      <c r="G633" s="13" t="s">
        <v>1628</v>
      </c>
      <c r="H633" s="123" t="s">
        <v>229</v>
      </c>
      <c r="I633" s="12" t="s">
        <v>241</v>
      </c>
      <c r="J633" s="12" t="s">
        <v>4211</v>
      </c>
      <c r="K633" s="13" t="s">
        <v>825</v>
      </c>
      <c r="L633" s="21">
        <v>200000</v>
      </c>
      <c r="M633" s="13"/>
      <c r="N633" s="13">
        <v>15000</v>
      </c>
      <c r="O633" s="13"/>
      <c r="P633" s="13"/>
      <c r="Q633" s="13"/>
      <c r="R633" s="13"/>
      <c r="S633" s="13" t="s">
        <v>66</v>
      </c>
      <c r="T633" s="13" t="s">
        <v>123</v>
      </c>
      <c r="U633" s="21">
        <v>0</v>
      </c>
      <c r="V633" s="12" t="s">
        <v>4212</v>
      </c>
      <c r="W633" s="21">
        <v>8000</v>
      </c>
      <c r="X633" s="12" t="s">
        <v>4213</v>
      </c>
      <c r="Y633" s="30">
        <v>6</v>
      </c>
      <c r="Z633" s="30"/>
      <c r="AA633" s="123"/>
      <c r="AB633" s="123"/>
      <c r="AC633" s="123"/>
      <c r="AD633" s="123"/>
      <c r="AE633" s="123"/>
      <c r="AF633" s="123"/>
      <c r="AG633" s="22" t="s">
        <v>3901</v>
      </c>
      <c r="AH633" s="123" t="s">
        <v>247</v>
      </c>
      <c r="AI633" s="123" t="s">
        <v>3902</v>
      </c>
      <c r="AJ633" s="46" t="s">
        <v>229</v>
      </c>
      <c r="AK633" s="13" t="s">
        <v>238</v>
      </c>
      <c r="AL633" s="24" t="s">
        <v>239</v>
      </c>
      <c r="AM633" s="13" t="s">
        <v>118</v>
      </c>
      <c r="AN633" s="13"/>
      <c r="AO633" s="12" t="s">
        <v>333</v>
      </c>
      <c r="AP633" s="12" t="s">
        <v>78</v>
      </c>
      <c r="AQ633" s="12"/>
      <c r="AR633" s="12"/>
      <c r="AS633" s="12"/>
      <c r="AT633" s="14" t="str">
        <f ca="1">IFERROR(VLOOKUP(B633,'[2]2017省级重点项目'!$B$3:$O$206,6,0),"")</f>
        <v/>
      </c>
      <c r="AU633" s="14" t="str">
        <f ca="1" t="shared" si="51"/>
        <v/>
      </c>
      <c r="AV633" s="14" t="str">
        <f ca="1">IFERROR(VLOOKUP(B633,'[2]2017省级重点项目'!$B$3:$O$206,7,0),"")</f>
        <v/>
      </c>
      <c r="AW633" s="14" t="str">
        <f ca="1" t="shared" si="52"/>
        <v/>
      </c>
      <c r="AX633" s="14" t="str">
        <f ca="1">IFERROR(VLOOKUP(B633,'[2]2017省级重点项目'!$B$3:$O$206,12,0),"")</f>
        <v/>
      </c>
      <c r="AY633" s="14" t="str">
        <f ca="1">IFERROR(VLOOKUP(B633,'[2]2017省级重点项目'!$B$3:$O$206,9,0),"")</f>
        <v/>
      </c>
      <c r="AZ633" s="14" t="str">
        <f ca="1">IFERROR(VLOOKUP(B633,'[2]2017省级重点项目'!$B$3:$O$206,10,0),"")</f>
        <v/>
      </c>
    </row>
    <row r="634" s="1" customFormat="1" ht="137" customHeight="1" spans="1:53">
      <c r="A634" s="11">
        <f>IF(AJ634="","",COUNTA($AJ$7:AJ634))</f>
        <v>612</v>
      </c>
      <c r="B634" s="15" t="s">
        <v>4214</v>
      </c>
      <c r="C634" s="17" t="s">
        <v>61</v>
      </c>
      <c r="D634" s="17" t="s">
        <v>61</v>
      </c>
      <c r="E634" s="17"/>
      <c r="F634" s="17" t="s">
        <v>61</v>
      </c>
      <c r="G634" s="17" t="s">
        <v>1628</v>
      </c>
      <c r="H634" s="17" t="s">
        <v>264</v>
      </c>
      <c r="I634" s="17" t="s">
        <v>265</v>
      </c>
      <c r="J634" s="15" t="s">
        <v>4215</v>
      </c>
      <c r="K634" s="17" t="s">
        <v>3088</v>
      </c>
      <c r="L634" s="21">
        <v>520000</v>
      </c>
      <c r="M634" s="17"/>
      <c r="N634" s="17"/>
      <c r="O634" s="17"/>
      <c r="P634" s="17"/>
      <c r="Q634" s="17"/>
      <c r="R634" s="17"/>
      <c r="S634" s="17" t="s">
        <v>35</v>
      </c>
      <c r="T634" s="17" t="s">
        <v>35</v>
      </c>
      <c r="U634" s="21">
        <v>0</v>
      </c>
      <c r="V634" s="15" t="s">
        <v>4216</v>
      </c>
      <c r="W634" s="21">
        <v>30000</v>
      </c>
      <c r="X634" s="15" t="s">
        <v>4217</v>
      </c>
      <c r="Y634" s="30">
        <v>4</v>
      </c>
      <c r="Z634" s="30"/>
      <c r="AA634" s="17"/>
      <c r="AB634" s="17"/>
      <c r="AC634" s="17"/>
      <c r="AD634" s="17"/>
      <c r="AE634" s="17" t="s">
        <v>269</v>
      </c>
      <c r="AF634" s="17" t="s">
        <v>269</v>
      </c>
      <c r="AG634" s="48" t="s">
        <v>4218</v>
      </c>
      <c r="AH634" s="17"/>
      <c r="AI634" s="17" t="s">
        <v>4219</v>
      </c>
      <c r="AJ634" s="52" t="s">
        <v>264</v>
      </c>
      <c r="AK634" s="17" t="s">
        <v>272</v>
      </c>
      <c r="AL634" s="88" t="s">
        <v>2379</v>
      </c>
      <c r="AM634" s="17" t="s">
        <v>118</v>
      </c>
      <c r="AN634" s="17"/>
      <c r="AO634" s="54"/>
      <c r="AP634" s="54"/>
      <c r="AQ634" s="54"/>
      <c r="AR634" s="54"/>
      <c r="AS634" s="54"/>
      <c r="AT634" s="12" t="s">
        <v>689</v>
      </c>
      <c r="AU634" s="12" t="s">
        <v>689</v>
      </c>
      <c r="AV634" s="12" t="s">
        <v>689</v>
      </c>
      <c r="AW634" s="12" t="s">
        <v>689</v>
      </c>
      <c r="AX634" s="12" t="s">
        <v>689</v>
      </c>
      <c r="AY634" s="12" t="s">
        <v>689</v>
      </c>
      <c r="AZ634" s="12" t="s">
        <v>689</v>
      </c>
      <c r="BA634" s="55"/>
    </row>
    <row r="635" s="1" customFormat="1" ht="52" customHeight="1" spans="1:53">
      <c r="A635" s="11">
        <f>IF(AJ635="","",COUNTA($AJ$7:AJ635))</f>
        <v>613</v>
      </c>
      <c r="B635" s="15" t="s">
        <v>4220</v>
      </c>
      <c r="C635" s="17" t="s">
        <v>61</v>
      </c>
      <c r="D635" s="17" t="s">
        <v>61</v>
      </c>
      <c r="E635" s="17"/>
      <c r="F635" s="17" t="s">
        <v>61</v>
      </c>
      <c r="G635" s="17" t="s">
        <v>1628</v>
      </c>
      <c r="H635" s="17" t="s">
        <v>264</v>
      </c>
      <c r="I635" s="17" t="s">
        <v>2354</v>
      </c>
      <c r="J635" s="15" t="s">
        <v>4221</v>
      </c>
      <c r="K635" s="17" t="s">
        <v>3073</v>
      </c>
      <c r="L635" s="21">
        <v>35000</v>
      </c>
      <c r="M635" s="17"/>
      <c r="N635" s="17">
        <v>35000</v>
      </c>
      <c r="O635" s="17"/>
      <c r="P635" s="17"/>
      <c r="Q635" s="17"/>
      <c r="R635" s="17"/>
      <c r="S635" s="17" t="s">
        <v>937</v>
      </c>
      <c r="T635" s="17" t="s">
        <v>35</v>
      </c>
      <c r="U635" s="21">
        <v>0</v>
      </c>
      <c r="V635" s="15" t="s">
        <v>3912</v>
      </c>
      <c r="W635" s="21">
        <v>20000</v>
      </c>
      <c r="X635" s="15" t="s">
        <v>4222</v>
      </c>
      <c r="Y635" s="30">
        <v>8</v>
      </c>
      <c r="Z635" s="30"/>
      <c r="AA635" s="17"/>
      <c r="AB635" s="17"/>
      <c r="AC635" s="17"/>
      <c r="AD635" s="17"/>
      <c r="AE635" s="17" t="s">
        <v>269</v>
      </c>
      <c r="AF635" s="17" t="s">
        <v>269</v>
      </c>
      <c r="AG635" s="52" t="s">
        <v>3215</v>
      </c>
      <c r="AH635" s="17"/>
      <c r="AI635" s="17"/>
      <c r="AJ635" s="52" t="s">
        <v>264</v>
      </c>
      <c r="AK635" s="17" t="s">
        <v>272</v>
      </c>
      <c r="AL635" s="17" t="s">
        <v>273</v>
      </c>
      <c r="AM635" s="17" t="s">
        <v>118</v>
      </c>
      <c r="AN635" s="17"/>
      <c r="AO635" s="54"/>
      <c r="AP635" s="54"/>
      <c r="AQ635" s="54"/>
      <c r="AR635" s="54"/>
      <c r="AS635" s="54"/>
      <c r="AT635" s="12" t="s">
        <v>689</v>
      </c>
      <c r="AU635" s="12" t="s">
        <v>689</v>
      </c>
      <c r="AV635" s="12" t="s">
        <v>689</v>
      </c>
      <c r="AW635" s="12" t="s">
        <v>689</v>
      </c>
      <c r="AX635" s="12" t="s">
        <v>689</v>
      </c>
      <c r="AY635" s="12" t="s">
        <v>689</v>
      </c>
      <c r="AZ635" s="12" t="s">
        <v>689</v>
      </c>
      <c r="BA635" s="55"/>
    </row>
    <row r="636" s="1" customFormat="1" ht="64" customHeight="1" spans="1:52">
      <c r="A636" s="11">
        <f>IF(AJ636="","",COUNTA($AJ$7:AJ636))</f>
        <v>614</v>
      </c>
      <c r="B636" s="14" t="s">
        <v>4223</v>
      </c>
      <c r="C636" s="14" t="s">
        <v>61</v>
      </c>
      <c r="D636" s="14" t="s">
        <v>61</v>
      </c>
      <c r="E636" s="14" t="s">
        <v>61</v>
      </c>
      <c r="F636" s="14" t="s">
        <v>61</v>
      </c>
      <c r="G636" s="11" t="s">
        <v>1628</v>
      </c>
      <c r="H636" s="14" t="s">
        <v>953</v>
      </c>
      <c r="I636" s="14" t="s">
        <v>954</v>
      </c>
      <c r="J636" s="14" t="s">
        <v>4224</v>
      </c>
      <c r="K636" s="11" t="s">
        <v>65</v>
      </c>
      <c r="L636" s="20">
        <v>180000</v>
      </c>
      <c r="M636" s="11"/>
      <c r="N636" s="11">
        <v>180000</v>
      </c>
      <c r="O636" s="11"/>
      <c r="P636" s="11"/>
      <c r="Q636" s="11"/>
      <c r="R636" s="11"/>
      <c r="S636" s="11">
        <v>4</v>
      </c>
      <c r="T636" s="11">
        <v>3</v>
      </c>
      <c r="U636" s="20">
        <v>0</v>
      </c>
      <c r="V636" s="14" t="s">
        <v>4225</v>
      </c>
      <c r="W636" s="20">
        <v>90000</v>
      </c>
      <c r="X636" s="14" t="s">
        <v>4226</v>
      </c>
      <c r="Y636" s="29">
        <v>3</v>
      </c>
      <c r="Z636" s="29"/>
      <c r="AA636" s="14">
        <v>85</v>
      </c>
      <c r="AB636" s="14"/>
      <c r="AC636" s="14"/>
      <c r="AD636" s="14"/>
      <c r="AE636" s="14"/>
      <c r="AF636" s="14"/>
      <c r="AG636" s="47" t="s">
        <v>4227</v>
      </c>
      <c r="AH636" s="14"/>
      <c r="AI636" s="14" t="s">
        <v>4228</v>
      </c>
      <c r="AJ636" s="45" t="s">
        <v>953</v>
      </c>
      <c r="AK636" s="11" t="s">
        <v>961</v>
      </c>
      <c r="AL636" s="11" t="s">
        <v>481</v>
      </c>
      <c r="AM636" s="11" t="s">
        <v>118</v>
      </c>
      <c r="AN636" s="11"/>
      <c r="AO636" s="12" t="s">
        <v>1639</v>
      </c>
      <c r="AP636" s="14" t="s">
        <v>78</v>
      </c>
      <c r="AQ636" s="14"/>
      <c r="AR636" s="14"/>
      <c r="AS636" s="14"/>
      <c r="AT636" s="14" t="str">
        <f ca="1">IFERROR(VLOOKUP(B636,'[2]2017省级重点项目'!$B$3:$O$206,6,0),"")</f>
        <v/>
      </c>
      <c r="AU636" s="14" t="str">
        <f ca="1" t="shared" ref="AU636:AU654" si="53">IFERROR(L636-AT636,"")</f>
        <v/>
      </c>
      <c r="AV636" s="14" t="str">
        <f ca="1">IFERROR(VLOOKUP(B636,'[2]2017省级重点项目'!$B$3:$O$206,7,0),"")</f>
        <v/>
      </c>
      <c r="AW636" s="14" t="str">
        <f ca="1" t="shared" ref="AW636:AW654" si="54">IFERROR(W636-AV636,"")</f>
        <v/>
      </c>
      <c r="AX636" s="14" t="str">
        <f ca="1">IFERROR(VLOOKUP(B636,'[2]2017省级重点项目'!$B$3:$O$206,12,0),"")</f>
        <v/>
      </c>
      <c r="AY636" s="14" t="str">
        <f ca="1">IFERROR(VLOOKUP(B636,'[2]2017省级重点项目'!$B$3:$O$206,9,0),"")</f>
        <v/>
      </c>
      <c r="AZ636" s="14" t="str">
        <f ca="1">IFERROR(VLOOKUP(B636,'[2]2017省级重点项目'!$B$3:$O$206,10,0),"")</f>
        <v/>
      </c>
    </row>
    <row r="637" s="1" customFormat="1" ht="21" customHeight="1" spans="1:53">
      <c r="A637" s="11"/>
      <c r="B637" s="11" t="s">
        <v>2420</v>
      </c>
      <c r="C637" s="11"/>
      <c r="D637" s="11"/>
      <c r="E637" s="11"/>
      <c r="F637" s="11"/>
      <c r="G637" s="11"/>
      <c r="H637" s="11"/>
      <c r="I637" s="11"/>
      <c r="J637" s="11">
        <f ca="1">COUNTIFS(AM:AM,"计划新开工",G:G,B637)</f>
        <v>22</v>
      </c>
      <c r="K637" s="11" t="s">
        <v>56</v>
      </c>
      <c r="L637" s="20">
        <f ca="1">SUMIFS(L:L,AM:AM,"计划新开工",G:G,B637)</f>
        <v>884465</v>
      </c>
      <c r="M637" s="11"/>
      <c r="N637" s="11"/>
      <c r="O637" s="11"/>
      <c r="P637" s="11"/>
      <c r="Q637" s="11"/>
      <c r="R637" s="11"/>
      <c r="S637" s="11"/>
      <c r="T637" s="11"/>
      <c r="U637" s="20">
        <f ca="1">SUMIFS(U:U,AM:AM,"计划新开工",G:G,B637)</f>
        <v>13100</v>
      </c>
      <c r="V637" s="11"/>
      <c r="W637" s="20">
        <f ca="1">SUMIFS(W:W,AM:AM,"计划新开工",G:G,B637)</f>
        <v>256600</v>
      </c>
      <c r="X637" s="11"/>
      <c r="Y637" s="29"/>
      <c r="Z637" s="29"/>
      <c r="AA637" s="11"/>
      <c r="AB637" s="11"/>
      <c r="AC637" s="11"/>
      <c r="AD637" s="11"/>
      <c r="AE637" s="11"/>
      <c r="AF637" s="11"/>
      <c r="AG637" s="43"/>
      <c r="AH637" s="44"/>
      <c r="AI637" s="44"/>
      <c r="AJ637" s="45"/>
      <c r="AK637" s="44"/>
      <c r="AL637" s="44"/>
      <c r="AM637" s="11"/>
      <c r="AN637" s="11"/>
      <c r="AO637" s="13"/>
      <c r="AP637" s="11"/>
      <c r="AQ637" s="11"/>
      <c r="AR637" s="14"/>
      <c r="AS637" s="11"/>
      <c r="AT637" s="11"/>
      <c r="AU637" s="11"/>
      <c r="AV637" s="11"/>
      <c r="AW637" s="11"/>
      <c r="AX637" s="11"/>
      <c r="AY637" s="11"/>
      <c r="AZ637" s="11"/>
      <c r="BA637" s="79"/>
    </row>
    <row r="638" s="1" customFormat="1" ht="62" customHeight="1" spans="1:52">
      <c r="A638" s="11">
        <f>IF(AJ638="","",COUNTA($AJ$7:AJ638))</f>
        <v>615</v>
      </c>
      <c r="B638" s="14" t="s">
        <v>4229</v>
      </c>
      <c r="C638" s="14" t="s">
        <v>61</v>
      </c>
      <c r="D638" s="14" t="s">
        <v>61</v>
      </c>
      <c r="E638" s="14" t="s">
        <v>61</v>
      </c>
      <c r="F638" s="14" t="s">
        <v>61</v>
      </c>
      <c r="G638" s="11" t="s">
        <v>2420</v>
      </c>
      <c r="H638" s="14" t="s">
        <v>702</v>
      </c>
      <c r="I638" s="14" t="s">
        <v>703</v>
      </c>
      <c r="J638" s="14" t="s">
        <v>4230</v>
      </c>
      <c r="K638" s="11" t="s">
        <v>4231</v>
      </c>
      <c r="L638" s="20">
        <v>12000</v>
      </c>
      <c r="M638" s="11">
        <v>12000</v>
      </c>
      <c r="N638" s="11"/>
      <c r="O638" s="11"/>
      <c r="P638" s="11"/>
      <c r="Q638" s="11"/>
      <c r="R638" s="11"/>
      <c r="S638" s="11" t="s">
        <v>946</v>
      </c>
      <c r="T638" s="11" t="s">
        <v>35</v>
      </c>
      <c r="U638" s="20">
        <v>0</v>
      </c>
      <c r="V638" s="14" t="s">
        <v>4232</v>
      </c>
      <c r="W638" s="20">
        <v>1000</v>
      </c>
      <c r="X638" s="14" t="s">
        <v>4233</v>
      </c>
      <c r="Y638" s="29">
        <v>12</v>
      </c>
      <c r="Z638" s="29"/>
      <c r="AA638" s="14">
        <v>20.44</v>
      </c>
      <c r="AB638" s="14">
        <v>20.44</v>
      </c>
      <c r="AC638" s="14"/>
      <c r="AD638" s="14"/>
      <c r="AE638" s="14"/>
      <c r="AF638" s="14"/>
      <c r="AG638" s="47" t="s">
        <v>4234</v>
      </c>
      <c r="AH638" s="14" t="s">
        <v>4235</v>
      </c>
      <c r="AI638" s="14" t="s">
        <v>4236</v>
      </c>
      <c r="AJ638" s="45" t="s">
        <v>702</v>
      </c>
      <c r="AK638" s="11" t="s">
        <v>710</v>
      </c>
      <c r="AL638" s="24" t="s">
        <v>720</v>
      </c>
      <c r="AM638" s="11" t="s">
        <v>118</v>
      </c>
      <c r="AN638" s="11"/>
      <c r="AO638" s="12" t="s">
        <v>2426</v>
      </c>
      <c r="AP638" s="14" t="s">
        <v>78</v>
      </c>
      <c r="AQ638" s="14"/>
      <c r="AR638" s="14"/>
      <c r="AS638" s="14"/>
      <c r="AT638" s="14" t="str">
        <f ca="1">IFERROR(VLOOKUP(B638,'[2]2017省级重点项目'!$B$3:$O$206,6,0),"")</f>
        <v/>
      </c>
      <c r="AU638" s="14" t="str">
        <f ca="1" t="shared" si="53"/>
        <v/>
      </c>
      <c r="AV638" s="14" t="str">
        <f ca="1">IFERROR(VLOOKUP(B638,'[2]2017省级重点项目'!$B$3:$O$206,7,0),"")</f>
        <v/>
      </c>
      <c r="AW638" s="14" t="str">
        <f ca="1" t="shared" si="54"/>
        <v/>
      </c>
      <c r="AX638" s="14" t="str">
        <f ca="1">IFERROR(VLOOKUP(B638,'[2]2017省级重点项目'!$B$3:$O$206,12,0),"")</f>
        <v/>
      </c>
      <c r="AY638" s="14" t="str">
        <f ca="1">IFERROR(VLOOKUP(B638,'[2]2017省级重点项目'!$B$3:$O$206,9,0),"")</f>
        <v/>
      </c>
      <c r="AZ638" s="14" t="str">
        <f ca="1">IFERROR(VLOOKUP(B638,'[2]2017省级重点项目'!$B$3:$O$206,10,0),"")</f>
        <v/>
      </c>
    </row>
    <row r="639" s="1" customFormat="1" ht="63" customHeight="1" spans="1:52">
      <c r="A639" s="11">
        <f>IF(AJ639="","",COUNTA($AJ$7:AJ639))</f>
        <v>616</v>
      </c>
      <c r="B639" s="14" t="s">
        <v>4237</v>
      </c>
      <c r="C639" s="12" t="s">
        <v>61</v>
      </c>
      <c r="D639" s="12"/>
      <c r="E639" s="12"/>
      <c r="F639" s="12" t="s">
        <v>61</v>
      </c>
      <c r="G639" s="13" t="s">
        <v>2420</v>
      </c>
      <c r="H639" s="12" t="s">
        <v>702</v>
      </c>
      <c r="I639" s="12" t="s">
        <v>1658</v>
      </c>
      <c r="J639" s="14" t="s">
        <v>4238</v>
      </c>
      <c r="K639" s="11" t="s">
        <v>4239</v>
      </c>
      <c r="L639" s="20">
        <v>18000</v>
      </c>
      <c r="M639" s="11"/>
      <c r="N639" s="11"/>
      <c r="O639" s="11"/>
      <c r="P639" s="11"/>
      <c r="Q639" s="11"/>
      <c r="R639" s="11"/>
      <c r="S639" s="11"/>
      <c r="T639" s="11"/>
      <c r="U639" s="20">
        <v>0</v>
      </c>
      <c r="V639" s="14" t="s">
        <v>3604</v>
      </c>
      <c r="W639" s="20">
        <v>12600</v>
      </c>
      <c r="X639" s="14" t="s">
        <v>4240</v>
      </c>
      <c r="Y639" s="29">
        <v>2</v>
      </c>
      <c r="Z639" s="29"/>
      <c r="AA639" s="14"/>
      <c r="AB639" s="14"/>
      <c r="AC639" s="14"/>
      <c r="AD639" s="14"/>
      <c r="AE639" s="14"/>
      <c r="AF639" s="14"/>
      <c r="AG639" s="47" t="s">
        <v>4241</v>
      </c>
      <c r="AH639" s="14"/>
      <c r="AI639" s="14"/>
      <c r="AJ639" s="76" t="s">
        <v>702</v>
      </c>
      <c r="AK639" s="25" t="s">
        <v>710</v>
      </c>
      <c r="AL639" s="24" t="s">
        <v>711</v>
      </c>
      <c r="AM639" s="11" t="s">
        <v>118</v>
      </c>
      <c r="AN639" s="11"/>
      <c r="AO639" s="12"/>
      <c r="AP639" s="14"/>
      <c r="AQ639" s="95"/>
      <c r="AR639" s="95"/>
      <c r="AS639" s="95"/>
      <c r="AT639" s="14" t="str">
        <f ca="1">IFERROR(VLOOKUP(B639,'[2]2017省级重点项目'!$B$3:$O$206,6,0),"")</f>
        <v/>
      </c>
      <c r="AU639" s="14" t="str">
        <f ca="1" t="shared" si="53"/>
        <v/>
      </c>
      <c r="AV639" s="14" t="str">
        <f ca="1">IFERROR(VLOOKUP(B639,'[2]2017省级重点项目'!$B$3:$O$206,7,0),"")</f>
        <v/>
      </c>
      <c r="AW639" s="14" t="str">
        <f ca="1" t="shared" si="54"/>
        <v/>
      </c>
      <c r="AX639" s="14" t="str">
        <f ca="1">IFERROR(VLOOKUP(B639,'[2]2017省级重点项目'!$B$3:$O$206,12,0),"")</f>
        <v/>
      </c>
      <c r="AY639" s="14" t="str">
        <f ca="1">IFERROR(VLOOKUP(B639,'[2]2017省级重点项目'!$B$3:$O$206,9,0),"")</f>
        <v/>
      </c>
      <c r="AZ639" s="14" t="str">
        <f ca="1">IFERROR(VLOOKUP(B639,'[2]2017省级重点项目'!$B$3:$O$206,10,0),"")</f>
        <v/>
      </c>
    </row>
    <row r="640" s="1" customFormat="1" ht="74" customHeight="1" spans="1:52">
      <c r="A640" s="11">
        <f>IF(AJ640="","",COUNTA($AJ$7:AJ640))</f>
        <v>617</v>
      </c>
      <c r="B640" s="14" t="s">
        <v>4242</v>
      </c>
      <c r="C640" s="14" t="s">
        <v>61</v>
      </c>
      <c r="D640" s="14" t="s">
        <v>61</v>
      </c>
      <c r="E640" s="14" t="s">
        <v>61</v>
      </c>
      <c r="F640" s="14" t="s">
        <v>61</v>
      </c>
      <c r="G640" s="11" t="s">
        <v>2420</v>
      </c>
      <c r="H640" s="14" t="s">
        <v>727</v>
      </c>
      <c r="I640" s="14" t="s">
        <v>1698</v>
      </c>
      <c r="J640" s="14" t="s">
        <v>4243</v>
      </c>
      <c r="K640" s="11" t="s">
        <v>3073</v>
      </c>
      <c r="L640" s="20">
        <v>16000</v>
      </c>
      <c r="M640" s="11">
        <v>0</v>
      </c>
      <c r="N640" s="11">
        <v>16000</v>
      </c>
      <c r="O640" s="11">
        <v>0</v>
      </c>
      <c r="P640" s="11">
        <v>0</v>
      </c>
      <c r="Q640" s="11">
        <v>0</v>
      </c>
      <c r="R640" s="11">
        <v>0</v>
      </c>
      <c r="S640" s="11" t="s">
        <v>66</v>
      </c>
      <c r="T640" s="11" t="s">
        <v>35</v>
      </c>
      <c r="U640" s="20">
        <v>0</v>
      </c>
      <c r="V640" s="14" t="s">
        <v>3308</v>
      </c>
      <c r="W640" s="20">
        <v>10000</v>
      </c>
      <c r="X640" s="14" t="s">
        <v>4244</v>
      </c>
      <c r="Y640" s="29">
        <v>12</v>
      </c>
      <c r="Z640" s="29"/>
      <c r="AA640" s="14">
        <v>19.99</v>
      </c>
      <c r="AB640" s="14">
        <v>19.99</v>
      </c>
      <c r="AC640" s="14">
        <v>0</v>
      </c>
      <c r="AD640" s="14">
        <v>0</v>
      </c>
      <c r="AE640" s="14">
        <v>0</v>
      </c>
      <c r="AF640" s="14">
        <v>0</v>
      </c>
      <c r="AG640" s="47" t="s">
        <v>4245</v>
      </c>
      <c r="AH640" s="14" t="s">
        <v>4246</v>
      </c>
      <c r="AI640" s="14"/>
      <c r="AJ640" s="45" t="s">
        <v>727</v>
      </c>
      <c r="AK640" s="11" t="s">
        <v>735</v>
      </c>
      <c r="AL640" s="24" t="s">
        <v>736</v>
      </c>
      <c r="AM640" s="11" t="s">
        <v>118</v>
      </c>
      <c r="AN640" s="11"/>
      <c r="AO640" s="12" t="s">
        <v>2426</v>
      </c>
      <c r="AP640" s="14"/>
      <c r="AQ640" s="14"/>
      <c r="AR640" s="14"/>
      <c r="AS640" s="14"/>
      <c r="AT640" s="14" t="str">
        <f ca="1">IFERROR(VLOOKUP(B640,'[2]2017省级重点项目'!$B$3:$O$206,6,0),"")</f>
        <v/>
      </c>
      <c r="AU640" s="14" t="str">
        <f ca="1" t="shared" si="53"/>
        <v/>
      </c>
      <c r="AV640" s="14" t="str">
        <f ca="1">IFERROR(VLOOKUP(B640,'[2]2017省级重点项目'!$B$3:$O$206,7,0),"")</f>
        <v/>
      </c>
      <c r="AW640" s="14" t="str">
        <f ca="1" t="shared" si="54"/>
        <v/>
      </c>
      <c r="AX640" s="14" t="str">
        <f ca="1">IFERROR(VLOOKUP(B640,'[2]2017省级重点项目'!$B$3:$O$206,12,0),"")</f>
        <v/>
      </c>
      <c r="AY640" s="14" t="str">
        <f ca="1">IFERROR(VLOOKUP(B640,'[2]2017省级重点项目'!$B$3:$O$206,9,0),"")</f>
        <v/>
      </c>
      <c r="AZ640" s="14" t="str">
        <f ca="1">IFERROR(VLOOKUP(B640,'[2]2017省级重点项目'!$B$3:$O$206,10,0),"")</f>
        <v/>
      </c>
    </row>
    <row r="641" s="1" customFormat="1" ht="81" customHeight="1" spans="1:52">
      <c r="A641" s="11">
        <f>IF(AJ641="","",COUNTA($AJ$7:AJ641))</f>
        <v>618</v>
      </c>
      <c r="B641" s="14" t="s">
        <v>4247</v>
      </c>
      <c r="C641" s="14" t="s">
        <v>61</v>
      </c>
      <c r="D641" s="14" t="s">
        <v>61</v>
      </c>
      <c r="E641" s="14" t="s">
        <v>61</v>
      </c>
      <c r="F641" s="14" t="s">
        <v>61</v>
      </c>
      <c r="G641" s="11" t="s">
        <v>2420</v>
      </c>
      <c r="H641" s="14" t="s">
        <v>727</v>
      </c>
      <c r="I641" s="14" t="s">
        <v>1698</v>
      </c>
      <c r="J641" s="14" t="s">
        <v>4248</v>
      </c>
      <c r="K641" s="11" t="s">
        <v>3073</v>
      </c>
      <c r="L641" s="20">
        <v>30339</v>
      </c>
      <c r="M641" s="11">
        <v>30339</v>
      </c>
      <c r="N641" s="11">
        <v>0</v>
      </c>
      <c r="O641" s="11">
        <v>0</v>
      </c>
      <c r="P641" s="11">
        <v>0</v>
      </c>
      <c r="Q641" s="11">
        <v>0</v>
      </c>
      <c r="R641" s="11">
        <v>0</v>
      </c>
      <c r="S641" s="11" t="s">
        <v>83</v>
      </c>
      <c r="T641" s="11" t="s">
        <v>35</v>
      </c>
      <c r="U641" s="20">
        <v>0</v>
      </c>
      <c r="V641" s="14" t="s">
        <v>3308</v>
      </c>
      <c r="W641" s="20">
        <v>15000</v>
      </c>
      <c r="X641" s="14" t="s">
        <v>4244</v>
      </c>
      <c r="Y641" s="29">
        <v>12</v>
      </c>
      <c r="Z641" s="29"/>
      <c r="AA641" s="14">
        <v>46.8</v>
      </c>
      <c r="AB641" s="14">
        <v>46.8</v>
      </c>
      <c r="AC641" s="14">
        <v>0</v>
      </c>
      <c r="AD641" s="14">
        <v>0</v>
      </c>
      <c r="AE641" s="14">
        <v>0</v>
      </c>
      <c r="AF641" s="14">
        <v>0</v>
      </c>
      <c r="AG641" s="47" t="s">
        <v>4249</v>
      </c>
      <c r="AH641" s="14" t="s">
        <v>4250</v>
      </c>
      <c r="AI641" s="14"/>
      <c r="AJ641" s="45" t="s">
        <v>727</v>
      </c>
      <c r="AK641" s="11" t="s">
        <v>735</v>
      </c>
      <c r="AL641" s="24" t="s">
        <v>736</v>
      </c>
      <c r="AM641" s="11" t="s">
        <v>118</v>
      </c>
      <c r="AN641" s="11"/>
      <c r="AO641" s="12" t="s">
        <v>2426</v>
      </c>
      <c r="AP641" s="14"/>
      <c r="AQ641" s="14"/>
      <c r="AR641" s="14"/>
      <c r="AS641" s="14"/>
      <c r="AT641" s="14" t="str">
        <f ca="1">IFERROR(VLOOKUP(B641,'[2]2017省级重点项目'!$B$3:$O$206,6,0),"")</f>
        <v/>
      </c>
      <c r="AU641" s="14" t="str">
        <f ca="1" t="shared" si="53"/>
        <v/>
      </c>
      <c r="AV641" s="14" t="str">
        <f ca="1">IFERROR(VLOOKUP(B641,'[2]2017省级重点项目'!$B$3:$O$206,7,0),"")</f>
        <v/>
      </c>
      <c r="AW641" s="14" t="str">
        <f ca="1" t="shared" si="54"/>
        <v/>
      </c>
      <c r="AX641" s="14" t="str">
        <f ca="1">IFERROR(VLOOKUP(B641,'[2]2017省级重点项目'!$B$3:$O$206,12,0),"")</f>
        <v/>
      </c>
      <c r="AY641" s="14" t="str">
        <f ca="1">IFERROR(VLOOKUP(B641,'[2]2017省级重点项目'!$B$3:$O$206,9,0),"")</f>
        <v/>
      </c>
      <c r="AZ641" s="14" t="str">
        <f ca="1">IFERROR(VLOOKUP(B641,'[2]2017省级重点项目'!$B$3:$O$206,10,0),"")</f>
        <v/>
      </c>
    </row>
    <row r="642" s="1" customFormat="1" ht="58" customHeight="1" spans="1:52">
      <c r="A642" s="11">
        <f>IF(AJ642="","",COUNTA($AJ$7:AJ642))</f>
        <v>619</v>
      </c>
      <c r="B642" s="12" t="s">
        <v>4251</v>
      </c>
      <c r="C642" s="12" t="s">
        <v>295</v>
      </c>
      <c r="D642" s="12" t="s">
        <v>61</v>
      </c>
      <c r="E642" s="12" t="s">
        <v>61</v>
      </c>
      <c r="F642" s="12" t="s">
        <v>61</v>
      </c>
      <c r="G642" s="13" t="s">
        <v>2420</v>
      </c>
      <c r="H642" s="12" t="s">
        <v>62</v>
      </c>
      <c r="I642" s="12" t="s">
        <v>739</v>
      </c>
      <c r="J642" s="12" t="s">
        <v>4252</v>
      </c>
      <c r="K642" s="13" t="s">
        <v>3088</v>
      </c>
      <c r="L642" s="21">
        <v>37700</v>
      </c>
      <c r="M642" s="13">
        <v>18500</v>
      </c>
      <c r="N642" s="13">
        <v>0</v>
      </c>
      <c r="O642" s="13">
        <v>0</v>
      </c>
      <c r="P642" s="13">
        <v>0</v>
      </c>
      <c r="Q642" s="13">
        <v>0</v>
      </c>
      <c r="R642" s="13">
        <v>0</v>
      </c>
      <c r="S642" s="13" t="s">
        <v>83</v>
      </c>
      <c r="T642" s="13" t="s">
        <v>61</v>
      </c>
      <c r="U642" s="21">
        <v>0</v>
      </c>
      <c r="V642" s="12" t="s">
        <v>3335</v>
      </c>
      <c r="W642" s="21">
        <v>3000</v>
      </c>
      <c r="X642" s="12" t="s">
        <v>724</v>
      </c>
      <c r="Y642" s="30">
        <v>10</v>
      </c>
      <c r="Z642" s="30"/>
      <c r="AA642" s="12">
        <v>300</v>
      </c>
      <c r="AB642" s="12">
        <v>0</v>
      </c>
      <c r="AC642" s="12">
        <v>0</v>
      </c>
      <c r="AD642" s="12">
        <v>0</v>
      </c>
      <c r="AE642" s="12">
        <v>0</v>
      </c>
      <c r="AF642" s="12">
        <v>0</v>
      </c>
      <c r="AG642" s="22" t="s">
        <v>4253</v>
      </c>
      <c r="AH642" s="12" t="s">
        <v>4254</v>
      </c>
      <c r="AI642" s="12" t="s">
        <v>4254</v>
      </c>
      <c r="AJ642" s="46" t="s">
        <v>62</v>
      </c>
      <c r="AK642" s="13" t="s">
        <v>73</v>
      </c>
      <c r="AL642" s="24" t="s">
        <v>2456</v>
      </c>
      <c r="AM642" s="13" t="s">
        <v>118</v>
      </c>
      <c r="AN642" s="13"/>
      <c r="AO642" s="12" t="s">
        <v>2426</v>
      </c>
      <c r="AP642" s="12" t="s">
        <v>78</v>
      </c>
      <c r="AQ642" s="12"/>
      <c r="AR642" s="12"/>
      <c r="AS642" s="12"/>
      <c r="AT642" s="14" t="str">
        <f ca="1">IFERROR(VLOOKUP(B642,'[2]2017省级重点项目'!$B$3:$O$206,6,0),"")</f>
        <v/>
      </c>
      <c r="AU642" s="14" t="str">
        <f ca="1" t="shared" si="53"/>
        <v/>
      </c>
      <c r="AV642" s="14" t="str">
        <f ca="1">IFERROR(VLOOKUP(B642,'[2]2017省级重点项目'!$B$3:$O$206,7,0),"")</f>
        <v/>
      </c>
      <c r="AW642" s="14" t="str">
        <f ca="1" t="shared" si="54"/>
        <v/>
      </c>
      <c r="AX642" s="14" t="str">
        <f ca="1">IFERROR(VLOOKUP(B642,'[2]2017省级重点项目'!$B$3:$O$206,12,0),"")</f>
        <v/>
      </c>
      <c r="AY642" s="14" t="str">
        <f ca="1">IFERROR(VLOOKUP(B642,'[2]2017省级重点项目'!$B$3:$O$206,9,0),"")</f>
        <v/>
      </c>
      <c r="AZ642" s="14" t="str">
        <f ca="1">IFERROR(VLOOKUP(B642,'[2]2017省级重点项目'!$B$3:$O$206,10,0),"")</f>
        <v/>
      </c>
    </row>
    <row r="643" s="1" customFormat="1" ht="60" customHeight="1" spans="1:52">
      <c r="A643" s="11">
        <f>IF(AJ643="","",COUNTA($AJ$7:AJ643))</f>
        <v>620</v>
      </c>
      <c r="B643" s="12" t="s">
        <v>4255</v>
      </c>
      <c r="C643" s="12" t="s">
        <v>295</v>
      </c>
      <c r="D643" s="12" t="s">
        <v>61</v>
      </c>
      <c r="E643" s="12" t="s">
        <v>61</v>
      </c>
      <c r="F643" s="12" t="s">
        <v>61</v>
      </c>
      <c r="G643" s="13" t="s">
        <v>2420</v>
      </c>
      <c r="H643" s="12" t="s">
        <v>62</v>
      </c>
      <c r="I643" s="12" t="s">
        <v>1161</v>
      </c>
      <c r="J643" s="12" t="s">
        <v>4256</v>
      </c>
      <c r="K643" s="13" t="s">
        <v>825</v>
      </c>
      <c r="L643" s="21">
        <v>53000</v>
      </c>
      <c r="M643" s="13">
        <v>53000</v>
      </c>
      <c r="N643" s="13">
        <v>0</v>
      </c>
      <c r="O643" s="13">
        <v>0</v>
      </c>
      <c r="P643" s="13">
        <v>0</v>
      </c>
      <c r="Q643" s="13">
        <v>0</v>
      </c>
      <c r="R643" s="13">
        <v>0</v>
      </c>
      <c r="S643" s="13" t="s">
        <v>83</v>
      </c>
      <c r="T643" s="13" t="s">
        <v>61</v>
      </c>
      <c r="U643" s="21">
        <v>0</v>
      </c>
      <c r="V643" s="12" t="s">
        <v>3610</v>
      </c>
      <c r="W643" s="21">
        <v>5000</v>
      </c>
      <c r="X643" s="12" t="s">
        <v>724</v>
      </c>
      <c r="Y643" s="30">
        <v>12</v>
      </c>
      <c r="Z643" s="30"/>
      <c r="AA643" s="12"/>
      <c r="AB643" s="12">
        <v>0</v>
      </c>
      <c r="AC643" s="12">
        <v>0</v>
      </c>
      <c r="AD643" s="12">
        <v>0</v>
      </c>
      <c r="AE643" s="12">
        <v>0</v>
      </c>
      <c r="AF643" s="12">
        <v>0</v>
      </c>
      <c r="AG643" s="22" t="s">
        <v>4257</v>
      </c>
      <c r="AH643" s="12" t="s">
        <v>4258</v>
      </c>
      <c r="AI643" s="12" t="s">
        <v>4258</v>
      </c>
      <c r="AJ643" s="46" t="s">
        <v>62</v>
      </c>
      <c r="AK643" s="13" t="s">
        <v>73</v>
      </c>
      <c r="AL643" s="24" t="s">
        <v>2456</v>
      </c>
      <c r="AM643" s="13" t="s">
        <v>118</v>
      </c>
      <c r="AN643" s="13"/>
      <c r="AO643" s="12" t="s">
        <v>2426</v>
      </c>
      <c r="AP643" s="12" t="s">
        <v>78</v>
      </c>
      <c r="AQ643" s="12"/>
      <c r="AR643" s="12"/>
      <c r="AS643" s="12"/>
      <c r="AT643" s="14" t="str">
        <f ca="1">IFERROR(VLOOKUP(B643,'[2]2017省级重点项目'!$B$3:$O$206,6,0),"")</f>
        <v/>
      </c>
      <c r="AU643" s="14" t="str">
        <f ca="1" t="shared" si="53"/>
        <v/>
      </c>
      <c r="AV643" s="14" t="str">
        <f ca="1">IFERROR(VLOOKUP(B643,'[2]2017省级重点项目'!$B$3:$O$206,7,0),"")</f>
        <v/>
      </c>
      <c r="AW643" s="14" t="str">
        <f ca="1" t="shared" si="54"/>
        <v/>
      </c>
      <c r="AX643" s="14" t="str">
        <f ca="1">IFERROR(VLOOKUP(B643,'[2]2017省级重点项目'!$B$3:$O$206,12,0),"")</f>
        <v/>
      </c>
      <c r="AY643" s="14" t="str">
        <f ca="1">IFERROR(VLOOKUP(B643,'[2]2017省级重点项目'!$B$3:$O$206,9,0),"")</f>
        <v/>
      </c>
      <c r="AZ643" s="14" t="str">
        <f ca="1">IFERROR(VLOOKUP(B643,'[2]2017省级重点项目'!$B$3:$O$206,10,0),"")</f>
        <v/>
      </c>
    </row>
    <row r="644" s="1" customFormat="1" ht="65" customHeight="1" spans="1:52">
      <c r="A644" s="11">
        <f>IF(AJ644="","",COUNTA($AJ$7:AJ644))</f>
        <v>621</v>
      </c>
      <c r="B644" s="12" t="s">
        <v>4259</v>
      </c>
      <c r="C644" s="12" t="s">
        <v>295</v>
      </c>
      <c r="D644" s="12" t="s">
        <v>78</v>
      </c>
      <c r="E644" s="12" t="s">
        <v>78</v>
      </c>
      <c r="F644" s="12" t="s">
        <v>61</v>
      </c>
      <c r="G644" s="13" t="s">
        <v>2420</v>
      </c>
      <c r="H644" s="12" t="s">
        <v>62</v>
      </c>
      <c r="I644" s="12" t="s">
        <v>748</v>
      </c>
      <c r="J644" s="12" t="s">
        <v>4260</v>
      </c>
      <c r="K644" s="13" t="s">
        <v>3118</v>
      </c>
      <c r="L644" s="21">
        <v>54000</v>
      </c>
      <c r="M644" s="13">
        <v>54000</v>
      </c>
      <c r="N644" s="13">
        <v>0</v>
      </c>
      <c r="O644" s="13">
        <v>0</v>
      </c>
      <c r="P644" s="13">
        <v>0</v>
      </c>
      <c r="Q644" s="13">
        <v>0</v>
      </c>
      <c r="R644" s="13">
        <v>0</v>
      </c>
      <c r="S644" s="13" t="s">
        <v>83</v>
      </c>
      <c r="T644" s="13" t="s">
        <v>61</v>
      </c>
      <c r="U644" s="21">
        <v>0</v>
      </c>
      <c r="V644" s="12" t="s">
        <v>4261</v>
      </c>
      <c r="W644" s="21">
        <v>3000</v>
      </c>
      <c r="X644" s="12" t="s">
        <v>724</v>
      </c>
      <c r="Y644" s="30">
        <v>10</v>
      </c>
      <c r="Z644" s="30"/>
      <c r="AA644" s="12">
        <v>0</v>
      </c>
      <c r="AB644" s="12">
        <v>0</v>
      </c>
      <c r="AC644" s="12">
        <v>0</v>
      </c>
      <c r="AD644" s="12">
        <v>0</v>
      </c>
      <c r="AE644" s="12">
        <v>0</v>
      </c>
      <c r="AF644" s="12">
        <v>0</v>
      </c>
      <c r="AG644" s="22" t="s">
        <v>4262</v>
      </c>
      <c r="AH644" s="12" t="s">
        <v>4263</v>
      </c>
      <c r="AI644" s="12" t="s">
        <v>4263</v>
      </c>
      <c r="AJ644" s="46" t="s">
        <v>62</v>
      </c>
      <c r="AK644" s="13" t="s">
        <v>73</v>
      </c>
      <c r="AL644" s="24" t="s">
        <v>2456</v>
      </c>
      <c r="AM644" s="13" t="s">
        <v>118</v>
      </c>
      <c r="AN644" s="13"/>
      <c r="AO644" s="12" t="s">
        <v>2426</v>
      </c>
      <c r="AP644" s="12" t="s">
        <v>78</v>
      </c>
      <c r="AQ644" s="12"/>
      <c r="AR644" s="12"/>
      <c r="AS644" s="12"/>
      <c r="AT644" s="14" t="str">
        <f ca="1">IFERROR(VLOOKUP(B644,'[2]2017省级重点项目'!$B$3:$O$206,6,0),"")</f>
        <v/>
      </c>
      <c r="AU644" s="14" t="str">
        <f ca="1" t="shared" si="53"/>
        <v/>
      </c>
      <c r="AV644" s="14" t="str">
        <f ca="1">IFERROR(VLOOKUP(B644,'[2]2017省级重点项目'!$B$3:$O$206,7,0),"")</f>
        <v/>
      </c>
      <c r="AW644" s="14" t="str">
        <f ca="1" t="shared" si="54"/>
        <v/>
      </c>
      <c r="AX644" s="14" t="str">
        <f ca="1">IFERROR(VLOOKUP(B644,'[2]2017省级重点项目'!$B$3:$O$206,12,0),"")</f>
        <v/>
      </c>
      <c r="AY644" s="14" t="str">
        <f ca="1">IFERROR(VLOOKUP(B644,'[2]2017省级重点项目'!$B$3:$O$206,9,0),"")</f>
        <v/>
      </c>
      <c r="AZ644" s="14" t="str">
        <f ca="1">IFERROR(VLOOKUP(B644,'[2]2017省级重点项目'!$B$3:$O$206,10,0),"")</f>
        <v/>
      </c>
    </row>
    <row r="645" s="1" customFormat="1" ht="72" spans="1:52">
      <c r="A645" s="11">
        <f>IF(AJ645="","",COUNTA($AJ$7:AJ645))</f>
        <v>622</v>
      </c>
      <c r="B645" s="12" t="s">
        <v>4264</v>
      </c>
      <c r="C645" s="13" t="s">
        <v>1607</v>
      </c>
      <c r="D645" s="13" t="s">
        <v>1607</v>
      </c>
      <c r="E645" s="13" t="s">
        <v>78</v>
      </c>
      <c r="F645" s="13" t="s">
        <v>78</v>
      </c>
      <c r="G645" s="13" t="s">
        <v>2420</v>
      </c>
      <c r="H645" s="13" t="s">
        <v>97</v>
      </c>
      <c r="I645" s="13" t="s">
        <v>809</v>
      </c>
      <c r="J645" s="12" t="s">
        <v>4265</v>
      </c>
      <c r="K645" s="13" t="s">
        <v>122</v>
      </c>
      <c r="L645" s="21">
        <v>50106</v>
      </c>
      <c r="M645" s="13"/>
      <c r="N645" s="13">
        <v>50106</v>
      </c>
      <c r="O645" s="13"/>
      <c r="P645" s="13"/>
      <c r="Q645" s="13"/>
      <c r="R645" s="13"/>
      <c r="S645" s="13" t="s">
        <v>66</v>
      </c>
      <c r="T645" s="13" t="s">
        <v>35</v>
      </c>
      <c r="U645" s="21">
        <v>9500</v>
      </c>
      <c r="V645" s="12" t="s">
        <v>4266</v>
      </c>
      <c r="W645" s="21">
        <v>5000</v>
      </c>
      <c r="X645" s="12" t="s">
        <v>4267</v>
      </c>
      <c r="Y645" s="30">
        <v>9</v>
      </c>
      <c r="Z645" s="30"/>
      <c r="AA645" s="13"/>
      <c r="AB645" s="13"/>
      <c r="AC645" s="13"/>
      <c r="AD645" s="13"/>
      <c r="AE645" s="13"/>
      <c r="AF645" s="13"/>
      <c r="AG645" s="22" t="s">
        <v>4268</v>
      </c>
      <c r="AH645" s="13" t="s">
        <v>4269</v>
      </c>
      <c r="AI645" s="13" t="s">
        <v>4270</v>
      </c>
      <c r="AJ645" s="46" t="s">
        <v>97</v>
      </c>
      <c r="AK645" s="13" t="s">
        <v>108</v>
      </c>
      <c r="AL645" s="13" t="s">
        <v>2456</v>
      </c>
      <c r="AM645" s="13" t="s">
        <v>118</v>
      </c>
      <c r="AN645" s="13"/>
      <c r="AO645" s="13" t="s">
        <v>2426</v>
      </c>
      <c r="AP645" s="13" t="s">
        <v>78</v>
      </c>
      <c r="AQ645" s="13" t="s">
        <v>78</v>
      </c>
      <c r="AR645" s="13"/>
      <c r="AS645" s="13"/>
      <c r="AT645" s="14">
        <f ca="1">IFERROR(VLOOKUP(B645,'[2]2017省级重点项目'!$B$3:$O$206,6,0),"")</f>
        <v>50106</v>
      </c>
      <c r="AU645" s="14">
        <f ca="1" t="shared" si="53"/>
        <v>0</v>
      </c>
      <c r="AV645" s="14">
        <f ca="1">IFERROR(VLOOKUP(B645,'[2]2017省级重点项目'!$B$3:$O$206,7,0),"")</f>
        <v>5000</v>
      </c>
      <c r="AW645" s="14">
        <f ca="1" t="shared" si="54"/>
        <v>0</v>
      </c>
      <c r="AX645" s="14" t="str">
        <f ca="1">IFERROR(VLOOKUP(B645,'[2]2017省级重点项目'!$B$3:$O$206,12,0),"")</f>
        <v>福清市</v>
      </c>
      <c r="AY645" s="14" t="str">
        <f ca="1">IFERROR(VLOOKUP(B645,'[2]2017省级重点项目'!$B$3:$O$206,9,0),"")</f>
        <v>无</v>
      </c>
      <c r="AZ645" s="14" t="str">
        <f ca="1">IFERROR(VLOOKUP(B645,'[2]2017省级重点项目'!$B$3:$O$206,10,0),"")</f>
        <v>无</v>
      </c>
    </row>
    <row r="646" s="1" customFormat="1" ht="78.75" spans="1:52">
      <c r="A646" s="11">
        <f>IF(AJ646="","",COUNTA($AJ$7:AJ646))</f>
        <v>623</v>
      </c>
      <c r="B646" s="12" t="s">
        <v>4271</v>
      </c>
      <c r="C646" s="13"/>
      <c r="D646" s="13"/>
      <c r="E646" s="13" t="s">
        <v>61</v>
      </c>
      <c r="F646" s="13" t="s">
        <v>61</v>
      </c>
      <c r="G646" s="13" t="s">
        <v>2420</v>
      </c>
      <c r="H646" s="13" t="s">
        <v>97</v>
      </c>
      <c r="I646" s="13" t="s">
        <v>809</v>
      </c>
      <c r="J646" s="12" t="s">
        <v>4272</v>
      </c>
      <c r="K646" s="13" t="s">
        <v>825</v>
      </c>
      <c r="L646" s="21">
        <v>14096</v>
      </c>
      <c r="M646" s="13"/>
      <c r="N646" s="13"/>
      <c r="O646" s="13"/>
      <c r="P646" s="13"/>
      <c r="Q646" s="13"/>
      <c r="R646" s="13"/>
      <c r="S646" s="13"/>
      <c r="T646" s="13"/>
      <c r="U646" s="21">
        <v>600</v>
      </c>
      <c r="V646" s="12" t="s">
        <v>4273</v>
      </c>
      <c r="W646" s="21">
        <v>10000</v>
      </c>
      <c r="X646" s="12" t="s">
        <v>4274</v>
      </c>
      <c r="Y646" s="30">
        <v>4</v>
      </c>
      <c r="Z646" s="30"/>
      <c r="AA646" s="13"/>
      <c r="AB646" s="13"/>
      <c r="AC646" s="13"/>
      <c r="AD646" s="13"/>
      <c r="AE646" s="13"/>
      <c r="AF646" s="13"/>
      <c r="AG646" s="22" t="s">
        <v>838</v>
      </c>
      <c r="AH646" s="13" t="s">
        <v>839</v>
      </c>
      <c r="AI646" s="13"/>
      <c r="AJ646" s="46" t="s">
        <v>97</v>
      </c>
      <c r="AK646" s="13" t="s">
        <v>108</v>
      </c>
      <c r="AL646" s="13" t="s">
        <v>2456</v>
      </c>
      <c r="AM646" s="13" t="s">
        <v>118</v>
      </c>
      <c r="AN646" s="13"/>
      <c r="AO646" s="13" t="s">
        <v>2426</v>
      </c>
      <c r="AP646" s="13"/>
      <c r="AQ646" s="13"/>
      <c r="AR646" s="13"/>
      <c r="AS646" s="13"/>
      <c r="AT646" s="14" t="str">
        <f ca="1">IFERROR(VLOOKUP(B646,'[2]2017省级重点项目'!$B$3:$O$206,6,0),"")</f>
        <v/>
      </c>
      <c r="AU646" s="14" t="str">
        <f ca="1" t="shared" si="53"/>
        <v/>
      </c>
      <c r="AV646" s="14" t="str">
        <f ca="1">IFERROR(VLOOKUP(B646,'[2]2017省级重点项目'!$B$3:$O$206,7,0),"")</f>
        <v/>
      </c>
      <c r="AW646" s="14" t="str">
        <f ca="1" t="shared" si="54"/>
        <v/>
      </c>
      <c r="AX646" s="14" t="str">
        <f ca="1">IFERROR(VLOOKUP(B646,'[2]2017省级重点项目'!$B$3:$O$206,12,0),"")</f>
        <v/>
      </c>
      <c r="AY646" s="14" t="str">
        <f ca="1">IFERROR(VLOOKUP(B646,'[2]2017省级重点项目'!$B$3:$O$206,9,0),"")</f>
        <v/>
      </c>
      <c r="AZ646" s="14" t="str">
        <f ca="1">IFERROR(VLOOKUP(B646,'[2]2017省级重点项目'!$B$3:$O$206,10,0),"")</f>
        <v/>
      </c>
    </row>
    <row r="647" s="1" customFormat="1" ht="67" customHeight="1" spans="1:52">
      <c r="A647" s="11">
        <f>IF(AJ647="","",COUNTA($AJ$7:AJ647))</f>
        <v>624</v>
      </c>
      <c r="B647" s="14" t="s">
        <v>4275</v>
      </c>
      <c r="C647" s="14" t="s">
        <v>1607</v>
      </c>
      <c r="D647" s="14" t="s">
        <v>1607</v>
      </c>
      <c r="E647" s="14" t="s">
        <v>78</v>
      </c>
      <c r="F647" s="14" t="s">
        <v>78</v>
      </c>
      <c r="G647" s="11" t="s">
        <v>2420</v>
      </c>
      <c r="H647" s="14" t="s">
        <v>119</v>
      </c>
      <c r="I647" s="14" t="s">
        <v>4276</v>
      </c>
      <c r="J647" s="14" t="s">
        <v>4277</v>
      </c>
      <c r="K647" s="11" t="s">
        <v>825</v>
      </c>
      <c r="L647" s="20">
        <v>80000</v>
      </c>
      <c r="M647" s="11">
        <v>0</v>
      </c>
      <c r="N647" s="11">
        <v>50000</v>
      </c>
      <c r="O647" s="11">
        <v>30000</v>
      </c>
      <c r="P647" s="11">
        <v>0</v>
      </c>
      <c r="Q647" s="11">
        <v>0</v>
      </c>
      <c r="R647" s="11">
        <v>0</v>
      </c>
      <c r="S647" s="11" t="s">
        <v>66</v>
      </c>
      <c r="T647" s="11" t="s">
        <v>123</v>
      </c>
      <c r="U647" s="20">
        <v>0</v>
      </c>
      <c r="V647" s="14" t="s">
        <v>4278</v>
      </c>
      <c r="W647" s="20">
        <v>69000</v>
      </c>
      <c r="X647" s="14" t="s">
        <v>4279</v>
      </c>
      <c r="Y647" s="29">
        <v>1</v>
      </c>
      <c r="Z647" s="29"/>
      <c r="AA647" s="14">
        <v>536</v>
      </c>
      <c r="AB647" s="14">
        <v>536</v>
      </c>
      <c r="AC647" s="14">
        <v>350</v>
      </c>
      <c r="AD647" s="14">
        <v>350</v>
      </c>
      <c r="AE647" s="14"/>
      <c r="AF647" s="14"/>
      <c r="AG647" s="47" t="s">
        <v>4280</v>
      </c>
      <c r="AH647" s="14" t="s">
        <v>3047</v>
      </c>
      <c r="AI647" s="14" t="s">
        <v>4281</v>
      </c>
      <c r="AJ647" s="45" t="s">
        <v>119</v>
      </c>
      <c r="AK647" s="11" t="s">
        <v>128</v>
      </c>
      <c r="AL647" s="24" t="s">
        <v>2456</v>
      </c>
      <c r="AM647" s="11" t="s">
        <v>118</v>
      </c>
      <c r="AN647" s="2"/>
      <c r="AO647" s="7" t="s">
        <v>2426</v>
      </c>
      <c r="AP647" s="1" t="s">
        <v>78</v>
      </c>
      <c r="AQ647" s="1" t="s">
        <v>78</v>
      </c>
      <c r="AR647" s="1"/>
      <c r="AS647" s="1"/>
      <c r="AT647" s="14">
        <f ca="1">IFERROR(VLOOKUP(B647,'[2]2017省级重点项目'!$B$3:$O$206,6,0),"")</f>
        <v>80000</v>
      </c>
      <c r="AU647" s="14">
        <f ca="1" t="shared" si="53"/>
        <v>0</v>
      </c>
      <c r="AV647" s="14">
        <f ca="1">IFERROR(VLOOKUP(B647,'[2]2017省级重点项目'!$B$3:$O$206,7,0),"")</f>
        <v>10000</v>
      </c>
      <c r="AW647" s="14">
        <f ca="1" t="shared" si="54"/>
        <v>59000</v>
      </c>
      <c r="AX647" s="14" t="str">
        <f ca="1">IFERROR(VLOOKUP(B647,'[2]2017省级重点项目'!$B$3:$O$206,12,0),"")</f>
        <v>长乐市</v>
      </c>
      <c r="AY647" s="14">
        <f ca="1">IFERROR(VLOOKUP(B647,'[2]2017省级重点项目'!$B$3:$O$206,9,0),"")</f>
        <v>1</v>
      </c>
      <c r="AZ647" s="14" t="str">
        <f ca="1">IFERROR(VLOOKUP(B647,'[2]2017省级重点项目'!$B$3:$O$206,10,0),"")</f>
        <v>无</v>
      </c>
    </row>
    <row r="648" s="1" customFormat="1" ht="53" customHeight="1" spans="1:52">
      <c r="A648" s="11">
        <f>IF(AJ648="","",COUNTA($AJ$7:AJ648))</f>
        <v>625</v>
      </c>
      <c r="B648" s="14" t="s">
        <v>4282</v>
      </c>
      <c r="C648" s="14" t="s">
        <v>117</v>
      </c>
      <c r="D648" s="14" t="s">
        <v>118</v>
      </c>
      <c r="E648" s="14" t="s">
        <v>78</v>
      </c>
      <c r="F648" s="14" t="s">
        <v>78</v>
      </c>
      <c r="G648" s="11" t="s">
        <v>2420</v>
      </c>
      <c r="H648" s="14" t="s">
        <v>119</v>
      </c>
      <c r="I648" s="14" t="s">
        <v>120</v>
      </c>
      <c r="J648" s="14" t="s">
        <v>4283</v>
      </c>
      <c r="K648" s="11" t="s">
        <v>3073</v>
      </c>
      <c r="L648" s="20">
        <v>20000</v>
      </c>
      <c r="M648" s="11">
        <v>0</v>
      </c>
      <c r="N648" s="11">
        <v>10000</v>
      </c>
      <c r="O648" s="11">
        <v>10000</v>
      </c>
      <c r="P648" s="11">
        <v>0</v>
      </c>
      <c r="Q648" s="11">
        <v>0</v>
      </c>
      <c r="R648" s="11">
        <v>0</v>
      </c>
      <c r="S648" s="11" t="s">
        <v>66</v>
      </c>
      <c r="T648" s="11" t="s">
        <v>123</v>
      </c>
      <c r="U648" s="20">
        <v>0</v>
      </c>
      <c r="V648" s="14" t="s">
        <v>4284</v>
      </c>
      <c r="W648" s="20">
        <v>12000</v>
      </c>
      <c r="X648" s="14" t="s">
        <v>4285</v>
      </c>
      <c r="Y648" s="29">
        <v>10</v>
      </c>
      <c r="Z648" s="29"/>
      <c r="AA648" s="14">
        <v>30</v>
      </c>
      <c r="AB648" s="14">
        <v>30</v>
      </c>
      <c r="AC648" s="14"/>
      <c r="AD648" s="14"/>
      <c r="AE648" s="14"/>
      <c r="AF648" s="14"/>
      <c r="AG648" s="47" t="s">
        <v>4286</v>
      </c>
      <c r="AH648" s="14" t="s">
        <v>4287</v>
      </c>
      <c r="AI648" s="14" t="s">
        <v>4287</v>
      </c>
      <c r="AJ648" s="45" t="s">
        <v>119</v>
      </c>
      <c r="AK648" s="11" t="s">
        <v>128</v>
      </c>
      <c r="AL648" s="24" t="s">
        <v>2456</v>
      </c>
      <c r="AM648" s="11" t="s">
        <v>118</v>
      </c>
      <c r="AN648" s="2"/>
      <c r="AO648" s="7" t="s">
        <v>2426</v>
      </c>
      <c r="AP648" s="1"/>
      <c r="AQ648" s="1" t="s">
        <v>78</v>
      </c>
      <c r="AR648" s="1"/>
      <c r="AS648" s="1"/>
      <c r="AT648" s="14">
        <f ca="1">IFERROR(VLOOKUP(B648,'[2]2017省级重点项目'!$B$3:$O$206,6,0),"")</f>
        <v>20000</v>
      </c>
      <c r="AU648" s="14">
        <f ca="1" t="shared" si="53"/>
        <v>0</v>
      </c>
      <c r="AV648" s="14">
        <f ca="1">IFERROR(VLOOKUP(B648,'[2]2017省级重点项目'!$B$3:$O$206,7,0),"")</f>
        <v>10000</v>
      </c>
      <c r="AW648" s="14">
        <f ca="1" t="shared" si="54"/>
        <v>2000</v>
      </c>
      <c r="AX648" s="14" t="str">
        <f ca="1">IFERROR(VLOOKUP(B648,'[2]2017省级重点项目'!$B$3:$O$206,12,0),"")</f>
        <v>长乐市</v>
      </c>
      <c r="AY648" s="14">
        <f ca="1">IFERROR(VLOOKUP(B648,'[2]2017省级重点项目'!$B$3:$O$206,9,0),"")</f>
        <v>12</v>
      </c>
      <c r="AZ648" s="14" t="str">
        <f ca="1">IFERROR(VLOOKUP(B648,'[2]2017省级重点项目'!$B$3:$O$206,10,0),"")</f>
        <v>无</v>
      </c>
    </row>
    <row r="649" s="1" customFormat="1" ht="65" customHeight="1" spans="1:52">
      <c r="A649" s="11">
        <f>IF(AJ649="","",COUNTA($AJ$7:AJ649))</f>
        <v>626</v>
      </c>
      <c r="B649" s="14" t="s">
        <v>4288</v>
      </c>
      <c r="C649" s="14" t="s">
        <v>117</v>
      </c>
      <c r="D649" s="14" t="s">
        <v>118</v>
      </c>
      <c r="E649" s="14" t="s">
        <v>78</v>
      </c>
      <c r="F649" s="14" t="s">
        <v>78</v>
      </c>
      <c r="G649" s="11" t="s">
        <v>2420</v>
      </c>
      <c r="H649" s="14" t="s">
        <v>119</v>
      </c>
      <c r="I649" s="14" t="s">
        <v>2468</v>
      </c>
      <c r="J649" s="14" t="s">
        <v>4289</v>
      </c>
      <c r="K649" s="11" t="s">
        <v>825</v>
      </c>
      <c r="L649" s="20">
        <v>50000</v>
      </c>
      <c r="M649" s="11">
        <v>0</v>
      </c>
      <c r="N649" s="11">
        <v>18000</v>
      </c>
      <c r="O649" s="11">
        <v>32000</v>
      </c>
      <c r="P649" s="11">
        <v>0</v>
      </c>
      <c r="Q649" s="11">
        <v>0</v>
      </c>
      <c r="R649" s="11">
        <v>0</v>
      </c>
      <c r="S649" s="11" t="s">
        <v>66</v>
      </c>
      <c r="T649" s="11" t="s">
        <v>123</v>
      </c>
      <c r="U649" s="20">
        <v>0</v>
      </c>
      <c r="V649" s="14" t="s">
        <v>4290</v>
      </c>
      <c r="W649" s="20">
        <v>42000</v>
      </c>
      <c r="X649" s="14" t="s">
        <v>125</v>
      </c>
      <c r="Y649" s="29">
        <v>5</v>
      </c>
      <c r="Z649" s="29"/>
      <c r="AA649" s="14">
        <v>250</v>
      </c>
      <c r="AB649" s="14">
        <v>100</v>
      </c>
      <c r="AC649" s="14"/>
      <c r="AD649" s="14"/>
      <c r="AE649" s="14"/>
      <c r="AF649" s="14"/>
      <c r="AG649" s="47" t="s">
        <v>4291</v>
      </c>
      <c r="AH649" s="14" t="s">
        <v>4292</v>
      </c>
      <c r="AI649" s="14" t="s">
        <v>4293</v>
      </c>
      <c r="AJ649" s="45" t="s">
        <v>119</v>
      </c>
      <c r="AK649" s="11" t="s">
        <v>128</v>
      </c>
      <c r="AL649" s="24" t="s">
        <v>2456</v>
      </c>
      <c r="AM649" s="11" t="s">
        <v>118</v>
      </c>
      <c r="AN649" s="2"/>
      <c r="AO649" s="7" t="s">
        <v>2426</v>
      </c>
      <c r="AP649" s="1" t="s">
        <v>78</v>
      </c>
      <c r="AQ649" s="1" t="s">
        <v>78</v>
      </c>
      <c r="AR649" s="1"/>
      <c r="AS649" s="1"/>
      <c r="AT649" s="14">
        <f ca="1">IFERROR(VLOOKUP(B649,'[2]2017省级重点项目'!$B$3:$O$206,6,0),"")</f>
        <v>50000</v>
      </c>
      <c r="AU649" s="14">
        <f ca="1" t="shared" si="53"/>
        <v>0</v>
      </c>
      <c r="AV649" s="14">
        <f ca="1">IFERROR(VLOOKUP(B649,'[2]2017省级重点项目'!$B$3:$O$206,7,0),"")</f>
        <v>20000</v>
      </c>
      <c r="AW649" s="14">
        <f ca="1" t="shared" si="54"/>
        <v>22000</v>
      </c>
      <c r="AX649" s="14" t="str">
        <f ca="1">IFERROR(VLOOKUP(B649,'[2]2017省级重点项目'!$B$3:$O$206,12,0),"")</f>
        <v>长乐市</v>
      </c>
      <c r="AY649" s="14">
        <f ca="1">IFERROR(VLOOKUP(B649,'[2]2017省级重点项目'!$B$3:$O$206,9,0),"")</f>
        <v>5</v>
      </c>
      <c r="AZ649" s="14" t="str">
        <f ca="1">IFERROR(VLOOKUP(B649,'[2]2017省级重点项目'!$B$3:$O$206,10,0),"")</f>
        <v>无</v>
      </c>
    </row>
    <row r="650" s="1" customFormat="1" ht="63" customHeight="1" spans="1:52">
      <c r="A650" s="11">
        <f>IF(AJ650="","",COUNTA($AJ$7:AJ650))</f>
        <v>627</v>
      </c>
      <c r="B650" s="12" t="s">
        <v>4294</v>
      </c>
      <c r="C650" s="12" t="s">
        <v>150</v>
      </c>
      <c r="D650" s="12" t="s">
        <v>61</v>
      </c>
      <c r="E650" s="12" t="s">
        <v>78</v>
      </c>
      <c r="F650" s="12" t="s">
        <v>61</v>
      </c>
      <c r="G650" s="13" t="s">
        <v>2420</v>
      </c>
      <c r="H650" s="12" t="s">
        <v>130</v>
      </c>
      <c r="I650" s="12" t="s">
        <v>2227</v>
      </c>
      <c r="J650" s="12" t="s">
        <v>4295</v>
      </c>
      <c r="K650" s="13" t="s">
        <v>825</v>
      </c>
      <c r="L650" s="21">
        <v>12000</v>
      </c>
      <c r="M650" s="13">
        <v>12000</v>
      </c>
      <c r="N650" s="13">
        <v>0</v>
      </c>
      <c r="O650" s="13">
        <v>0</v>
      </c>
      <c r="P650" s="13">
        <v>0</v>
      </c>
      <c r="Q650" s="13">
        <v>0</v>
      </c>
      <c r="R650" s="13">
        <v>0</v>
      </c>
      <c r="S650" s="13" t="s">
        <v>83</v>
      </c>
      <c r="T650" s="13" t="s">
        <v>35</v>
      </c>
      <c r="U650" s="21">
        <v>0</v>
      </c>
      <c r="V650" s="12" t="s">
        <v>4296</v>
      </c>
      <c r="W650" s="21">
        <v>3000</v>
      </c>
      <c r="X650" s="12" t="s">
        <v>4297</v>
      </c>
      <c r="Y650" s="30">
        <v>6</v>
      </c>
      <c r="Z650" s="30"/>
      <c r="AA650" s="12">
        <v>35</v>
      </c>
      <c r="AB650" s="12">
        <v>35</v>
      </c>
      <c r="AC650" s="12">
        <v>0</v>
      </c>
      <c r="AD650" s="12">
        <v>0</v>
      </c>
      <c r="AE650" s="12">
        <v>0</v>
      </c>
      <c r="AF650" s="12">
        <v>0</v>
      </c>
      <c r="AG650" s="22" t="s">
        <v>4298</v>
      </c>
      <c r="AH650" s="12" t="s">
        <v>4299</v>
      </c>
      <c r="AI650" s="12" t="s">
        <v>4300</v>
      </c>
      <c r="AJ650" s="46" t="s">
        <v>130</v>
      </c>
      <c r="AK650" s="13" t="s">
        <v>139</v>
      </c>
      <c r="AL650" s="50" t="s">
        <v>2234</v>
      </c>
      <c r="AM650" s="13" t="s">
        <v>118</v>
      </c>
      <c r="AN650" s="13"/>
      <c r="AO650" s="12" t="s">
        <v>2426</v>
      </c>
      <c r="AP650" s="12" t="s">
        <v>78</v>
      </c>
      <c r="AQ650" s="12"/>
      <c r="AR650" s="12"/>
      <c r="AS650" s="12"/>
      <c r="AT650" s="14" t="str">
        <f ca="1">IFERROR(VLOOKUP(B650,'[2]2017省级重点项目'!$B$3:$O$206,6,0),"")</f>
        <v/>
      </c>
      <c r="AU650" s="14" t="str">
        <f ca="1" t="shared" si="53"/>
        <v/>
      </c>
      <c r="AV650" s="14" t="str">
        <f ca="1">IFERROR(VLOOKUP(B650,'[2]2017省级重点项目'!$B$3:$O$206,7,0),"")</f>
        <v/>
      </c>
      <c r="AW650" s="14" t="str">
        <f ca="1" t="shared" si="54"/>
        <v/>
      </c>
      <c r="AX650" s="14" t="str">
        <f ca="1">IFERROR(VLOOKUP(B650,'[2]2017省级重点项目'!$B$3:$O$206,12,0),"")</f>
        <v/>
      </c>
      <c r="AY650" s="14" t="str">
        <f ca="1">IFERROR(VLOOKUP(B650,'[2]2017省级重点项目'!$B$3:$O$206,9,0),"")</f>
        <v/>
      </c>
      <c r="AZ650" s="14" t="str">
        <f ca="1">IFERROR(VLOOKUP(B650,'[2]2017省级重点项目'!$B$3:$O$206,10,0),"")</f>
        <v/>
      </c>
    </row>
    <row r="651" s="1" customFormat="1" ht="120" spans="1:52">
      <c r="A651" s="11">
        <f>IF(AJ651="","",COUNTA($AJ$7:AJ651))</f>
        <v>628</v>
      </c>
      <c r="B651" s="12" t="s">
        <v>4301</v>
      </c>
      <c r="C651" s="12" t="s">
        <v>150</v>
      </c>
      <c r="D651" s="12" t="s">
        <v>61</v>
      </c>
      <c r="E651" s="12" t="s">
        <v>61</v>
      </c>
      <c r="F651" s="12" t="s">
        <v>61</v>
      </c>
      <c r="G651" s="13" t="s">
        <v>2420</v>
      </c>
      <c r="H651" s="12" t="s">
        <v>130</v>
      </c>
      <c r="I651" s="12" t="s">
        <v>2202</v>
      </c>
      <c r="J651" s="12" t="s">
        <v>4302</v>
      </c>
      <c r="K651" s="13" t="s">
        <v>825</v>
      </c>
      <c r="L651" s="21">
        <v>12200</v>
      </c>
      <c r="M651" s="13">
        <v>12200</v>
      </c>
      <c r="N651" s="13">
        <v>0</v>
      </c>
      <c r="O651" s="13">
        <v>0</v>
      </c>
      <c r="P651" s="13">
        <v>0</v>
      </c>
      <c r="Q651" s="13">
        <v>0</v>
      </c>
      <c r="R651" s="13">
        <v>0</v>
      </c>
      <c r="S651" s="13" t="s">
        <v>83</v>
      </c>
      <c r="T651" s="13" t="s">
        <v>35</v>
      </c>
      <c r="U651" s="21">
        <v>0</v>
      </c>
      <c r="V651" s="12" t="s">
        <v>4303</v>
      </c>
      <c r="W651" s="21">
        <v>5000</v>
      </c>
      <c r="X651" s="12" t="s">
        <v>4304</v>
      </c>
      <c r="Y651" s="30">
        <v>3</v>
      </c>
      <c r="Z651" s="30"/>
      <c r="AA651" s="12">
        <v>66</v>
      </c>
      <c r="AB651" s="12">
        <v>35</v>
      </c>
      <c r="AC651" s="12">
        <v>0</v>
      </c>
      <c r="AD651" s="12">
        <v>0</v>
      </c>
      <c r="AE651" s="12">
        <v>0</v>
      </c>
      <c r="AF651" s="12">
        <v>0</v>
      </c>
      <c r="AG651" s="22" t="s">
        <v>4305</v>
      </c>
      <c r="AH651" s="12" t="s">
        <v>4306</v>
      </c>
      <c r="AI651" s="12" t="s">
        <v>4307</v>
      </c>
      <c r="AJ651" s="46" t="s">
        <v>130</v>
      </c>
      <c r="AK651" s="13" t="s">
        <v>139</v>
      </c>
      <c r="AL651" s="50" t="s">
        <v>2234</v>
      </c>
      <c r="AM651" s="13" t="s">
        <v>118</v>
      </c>
      <c r="AN651" s="13"/>
      <c r="AO651" s="12" t="s">
        <v>2426</v>
      </c>
      <c r="AP651" s="12"/>
      <c r="AQ651" s="12"/>
      <c r="AR651" s="12"/>
      <c r="AS651" s="12"/>
      <c r="AT651" s="14" t="str">
        <f ca="1">IFERROR(VLOOKUP(B651,'[2]2017省级重点项目'!$B$3:$O$206,6,0),"")</f>
        <v/>
      </c>
      <c r="AU651" s="14" t="str">
        <f ca="1" t="shared" si="53"/>
        <v/>
      </c>
      <c r="AV651" s="14" t="str">
        <f ca="1">IFERROR(VLOOKUP(B651,'[2]2017省级重点项目'!$B$3:$O$206,7,0),"")</f>
        <v/>
      </c>
      <c r="AW651" s="14" t="str">
        <f ca="1" t="shared" si="54"/>
        <v/>
      </c>
      <c r="AX651" s="14" t="str">
        <f ca="1">IFERROR(VLOOKUP(B651,'[2]2017省级重点项目'!$B$3:$O$206,12,0),"")</f>
        <v/>
      </c>
      <c r="AY651" s="14" t="str">
        <f ca="1">IFERROR(VLOOKUP(B651,'[2]2017省级重点项目'!$B$3:$O$206,9,0),"")</f>
        <v/>
      </c>
      <c r="AZ651" s="14" t="str">
        <f ca="1">IFERROR(VLOOKUP(B651,'[2]2017省级重点项目'!$B$3:$O$206,10,0),"")</f>
        <v/>
      </c>
    </row>
    <row r="652" s="1" customFormat="1" ht="91" customHeight="1" spans="1:52">
      <c r="A652" s="11">
        <f>IF(AJ652="","",COUNTA($AJ$7:AJ652))</f>
        <v>629</v>
      </c>
      <c r="B652" s="12" t="s">
        <v>4308</v>
      </c>
      <c r="C652" s="12" t="s">
        <v>78</v>
      </c>
      <c r="D652" s="12" t="s">
        <v>78</v>
      </c>
      <c r="E652" s="12" t="s">
        <v>78</v>
      </c>
      <c r="F652" s="12" t="s">
        <v>61</v>
      </c>
      <c r="G652" s="13" t="s">
        <v>2420</v>
      </c>
      <c r="H652" s="12" t="s">
        <v>130</v>
      </c>
      <c r="I652" s="12" t="s">
        <v>885</v>
      </c>
      <c r="J652" s="12" t="s">
        <v>4309</v>
      </c>
      <c r="K652" s="13" t="s">
        <v>3073</v>
      </c>
      <c r="L652" s="21">
        <v>19000</v>
      </c>
      <c r="M652" s="13">
        <v>19000</v>
      </c>
      <c r="N652" s="13">
        <v>0</v>
      </c>
      <c r="O652" s="13">
        <v>0</v>
      </c>
      <c r="P652" s="13">
        <v>0</v>
      </c>
      <c r="Q652" s="13">
        <v>0</v>
      </c>
      <c r="R652" s="13">
        <v>0</v>
      </c>
      <c r="S652" s="13" t="s">
        <v>83</v>
      </c>
      <c r="T652" s="13" t="s">
        <v>123</v>
      </c>
      <c r="U652" s="21">
        <v>3000</v>
      </c>
      <c r="V652" s="12" t="s">
        <v>4310</v>
      </c>
      <c r="W652" s="21">
        <v>5000</v>
      </c>
      <c r="X652" s="12" t="s">
        <v>4311</v>
      </c>
      <c r="Y652" s="30">
        <v>12</v>
      </c>
      <c r="Z652" s="30"/>
      <c r="AA652" s="12">
        <v>95.3</v>
      </c>
      <c r="AB652" s="12">
        <v>95.3</v>
      </c>
      <c r="AC652" s="12">
        <v>0</v>
      </c>
      <c r="AD652" s="12">
        <v>0</v>
      </c>
      <c r="AE652" s="12">
        <v>0</v>
      </c>
      <c r="AF652" s="12">
        <v>0</v>
      </c>
      <c r="AG652" s="22" t="s">
        <v>4312</v>
      </c>
      <c r="AH652" s="12" t="s">
        <v>4313</v>
      </c>
      <c r="AI652" s="12" t="s">
        <v>4314</v>
      </c>
      <c r="AJ652" s="46" t="s">
        <v>130</v>
      </c>
      <c r="AK652" s="13" t="s">
        <v>139</v>
      </c>
      <c r="AL652" s="50" t="s">
        <v>2234</v>
      </c>
      <c r="AM652" s="13" t="s">
        <v>118</v>
      </c>
      <c r="AN652" s="13"/>
      <c r="AO652" s="12" t="s">
        <v>2426</v>
      </c>
      <c r="AP652" s="12" t="s">
        <v>78</v>
      </c>
      <c r="AQ652" s="12"/>
      <c r="AR652" s="12"/>
      <c r="AS652" s="12"/>
      <c r="AT652" s="14" t="str">
        <f ca="1">IFERROR(VLOOKUP(B652,'[2]2017省级重点项目'!$B$3:$O$206,6,0),"")</f>
        <v/>
      </c>
      <c r="AU652" s="14" t="str">
        <f ca="1" t="shared" si="53"/>
        <v/>
      </c>
      <c r="AV652" s="14" t="str">
        <f ca="1">IFERROR(VLOOKUP(B652,'[2]2017省级重点项目'!$B$3:$O$206,7,0),"")</f>
        <v/>
      </c>
      <c r="AW652" s="14" t="str">
        <f ca="1" t="shared" si="54"/>
        <v/>
      </c>
      <c r="AX652" s="14" t="str">
        <f ca="1">IFERROR(VLOOKUP(B652,'[2]2017省级重点项目'!$B$3:$O$206,12,0),"")</f>
        <v/>
      </c>
      <c r="AY652" s="14" t="str">
        <f ca="1">IFERROR(VLOOKUP(B652,'[2]2017省级重点项目'!$B$3:$O$206,9,0),"")</f>
        <v/>
      </c>
      <c r="AZ652" s="14" t="str">
        <f ca="1">IFERROR(VLOOKUP(B652,'[2]2017省级重点项目'!$B$3:$O$206,10,0),"")</f>
        <v/>
      </c>
    </row>
    <row r="653" s="1" customFormat="1" ht="72" spans="1:52">
      <c r="A653" s="11">
        <f>IF(AJ653="","",COUNTA($AJ$7:AJ653))</f>
        <v>630</v>
      </c>
      <c r="B653" s="12" t="s">
        <v>4315</v>
      </c>
      <c r="C653" s="12" t="s">
        <v>150</v>
      </c>
      <c r="D653" s="12" t="s">
        <v>61</v>
      </c>
      <c r="E653" s="12" t="s">
        <v>61</v>
      </c>
      <c r="F653" s="12" t="s">
        <v>61</v>
      </c>
      <c r="G653" s="13" t="s">
        <v>2420</v>
      </c>
      <c r="H653" s="12" t="s">
        <v>130</v>
      </c>
      <c r="I653" s="12" t="s">
        <v>151</v>
      </c>
      <c r="J653" s="12" t="s">
        <v>4316</v>
      </c>
      <c r="K653" s="13" t="s">
        <v>3088</v>
      </c>
      <c r="L653" s="21">
        <v>237000</v>
      </c>
      <c r="M653" s="13">
        <v>237000</v>
      </c>
      <c r="N653" s="13">
        <v>0</v>
      </c>
      <c r="O653" s="13">
        <v>0</v>
      </c>
      <c r="P653" s="13">
        <v>0</v>
      </c>
      <c r="Q653" s="13">
        <v>0</v>
      </c>
      <c r="R653" s="13">
        <v>0</v>
      </c>
      <c r="S653" s="13" t="s">
        <v>83</v>
      </c>
      <c r="T653" s="13" t="s">
        <v>35</v>
      </c>
      <c r="U653" s="21">
        <v>0</v>
      </c>
      <c r="V653" s="12" t="s">
        <v>4317</v>
      </c>
      <c r="W653" s="21">
        <v>20000</v>
      </c>
      <c r="X653" s="12" t="s">
        <v>4318</v>
      </c>
      <c r="Y653" s="30">
        <v>10</v>
      </c>
      <c r="Z653" s="30"/>
      <c r="AA653" s="12">
        <v>1000</v>
      </c>
      <c r="AB653" s="12">
        <v>1000</v>
      </c>
      <c r="AC653" s="12">
        <v>0</v>
      </c>
      <c r="AD653" s="12">
        <v>0</v>
      </c>
      <c r="AE653" s="12">
        <v>0</v>
      </c>
      <c r="AF653" s="12">
        <v>0</v>
      </c>
      <c r="AG653" s="22" t="s">
        <v>4319</v>
      </c>
      <c r="AH653" s="12" t="s">
        <v>4320</v>
      </c>
      <c r="AI653" s="12" t="s">
        <v>4320</v>
      </c>
      <c r="AJ653" s="46" t="s">
        <v>130</v>
      </c>
      <c r="AK653" s="13" t="s">
        <v>139</v>
      </c>
      <c r="AL653" s="24" t="s">
        <v>140</v>
      </c>
      <c r="AM653" s="13" t="s">
        <v>118</v>
      </c>
      <c r="AN653" s="13"/>
      <c r="AO653" s="12"/>
      <c r="AP653" s="12" t="s">
        <v>78</v>
      </c>
      <c r="AQ653" s="12"/>
      <c r="AR653" s="12"/>
      <c r="AS653" s="12"/>
      <c r="AT653" s="14" t="str">
        <f ca="1">IFERROR(VLOOKUP(B653,'[2]2017省级重点项目'!$B$3:$O$206,6,0),"")</f>
        <v/>
      </c>
      <c r="AU653" s="14" t="str">
        <f ca="1" t="shared" si="53"/>
        <v/>
      </c>
      <c r="AV653" s="14" t="str">
        <f ca="1">IFERROR(VLOOKUP(B653,'[2]2017省级重点项目'!$B$3:$O$206,7,0),"")</f>
        <v/>
      </c>
      <c r="AW653" s="14" t="str">
        <f ca="1" t="shared" si="54"/>
        <v/>
      </c>
      <c r="AX653" s="14" t="str">
        <f ca="1">IFERROR(VLOOKUP(B653,'[2]2017省级重点项目'!$B$3:$O$206,12,0),"")</f>
        <v/>
      </c>
      <c r="AY653" s="14" t="str">
        <f ca="1">IFERROR(VLOOKUP(B653,'[2]2017省级重点项目'!$B$3:$O$206,9,0),"")</f>
        <v/>
      </c>
      <c r="AZ653" s="14" t="str">
        <f ca="1">IFERROR(VLOOKUP(B653,'[2]2017省级重点项目'!$B$3:$O$206,10,0),"")</f>
        <v/>
      </c>
    </row>
    <row r="654" s="1" customFormat="1" ht="75" customHeight="1" spans="1:52">
      <c r="A654" s="11">
        <f>IF(AJ654="","",COUNTA($AJ$7:AJ654))</f>
        <v>631</v>
      </c>
      <c r="B654" s="12" t="s">
        <v>4321</v>
      </c>
      <c r="C654" s="12" t="s">
        <v>150</v>
      </c>
      <c r="D654" s="12" t="s">
        <v>61</v>
      </c>
      <c r="E654" s="12" t="s">
        <v>61</v>
      </c>
      <c r="F654" s="12" t="s">
        <v>61</v>
      </c>
      <c r="G654" s="13" t="s">
        <v>2420</v>
      </c>
      <c r="H654" s="12" t="s">
        <v>229</v>
      </c>
      <c r="I654" s="12" t="s">
        <v>1496</v>
      </c>
      <c r="J654" s="12" t="s">
        <v>4322</v>
      </c>
      <c r="K654" s="13" t="s">
        <v>3073</v>
      </c>
      <c r="L654" s="21">
        <v>12000</v>
      </c>
      <c r="M654" s="13">
        <v>6000</v>
      </c>
      <c r="N654" s="13"/>
      <c r="O654" s="13">
        <v>6000</v>
      </c>
      <c r="P654" s="13"/>
      <c r="Q654" s="13"/>
      <c r="R654" s="13"/>
      <c r="S654" s="13" t="s">
        <v>897</v>
      </c>
      <c r="T654" s="13" t="s">
        <v>35</v>
      </c>
      <c r="U654" s="21">
        <v>0</v>
      </c>
      <c r="V654" s="12" t="s">
        <v>4323</v>
      </c>
      <c r="W654" s="21">
        <v>2500</v>
      </c>
      <c r="X654" s="12" t="s">
        <v>4324</v>
      </c>
      <c r="Y654" s="30">
        <v>10</v>
      </c>
      <c r="Z654" s="30"/>
      <c r="AA654" s="12">
        <v>4.75</v>
      </c>
      <c r="AB654" s="12">
        <v>4.75</v>
      </c>
      <c r="AC654" s="12">
        <v>0</v>
      </c>
      <c r="AD654" s="12">
        <v>0</v>
      </c>
      <c r="AE654" s="12">
        <v>0</v>
      </c>
      <c r="AF654" s="12">
        <v>0</v>
      </c>
      <c r="AG654" s="22" t="s">
        <v>4325</v>
      </c>
      <c r="AH654" s="12" t="s">
        <v>4326</v>
      </c>
      <c r="AI654" s="12" t="s">
        <v>4327</v>
      </c>
      <c r="AJ654" s="46" t="s">
        <v>229</v>
      </c>
      <c r="AK654" s="13" t="s">
        <v>238</v>
      </c>
      <c r="AL654" s="50" t="s">
        <v>455</v>
      </c>
      <c r="AM654" s="13" t="s">
        <v>118</v>
      </c>
      <c r="AN654" s="13"/>
      <c r="AO654" s="12" t="s">
        <v>2426</v>
      </c>
      <c r="AP654" s="12" t="s">
        <v>78</v>
      </c>
      <c r="AQ654" s="12"/>
      <c r="AR654" s="12"/>
      <c r="AS654" s="12"/>
      <c r="AT654" s="14" t="str">
        <f ca="1">IFERROR(VLOOKUP(B654,'[2]2017省级重点项目'!$B$3:$O$206,6,0),"")</f>
        <v/>
      </c>
      <c r="AU654" s="14" t="str">
        <f ca="1" t="shared" si="53"/>
        <v/>
      </c>
      <c r="AV654" s="14" t="str">
        <f ca="1">IFERROR(VLOOKUP(B654,'[2]2017省级重点项目'!$B$3:$O$206,7,0),"")</f>
        <v/>
      </c>
      <c r="AW654" s="14" t="str">
        <f ca="1" t="shared" si="54"/>
        <v/>
      </c>
      <c r="AX654" s="14" t="str">
        <f ca="1">IFERROR(VLOOKUP(B654,'[2]2017省级重点项目'!$B$3:$O$206,12,0),"")</f>
        <v/>
      </c>
      <c r="AY654" s="14" t="str">
        <f ca="1">IFERROR(VLOOKUP(B654,'[2]2017省级重点项目'!$B$3:$O$206,9,0),"")</f>
        <v/>
      </c>
      <c r="AZ654" s="14" t="str">
        <f ca="1">IFERROR(VLOOKUP(B654,'[2]2017省级重点项目'!$B$3:$O$206,10,0),"")</f>
        <v/>
      </c>
    </row>
    <row r="655" s="1" customFormat="1" ht="66" customHeight="1" spans="1:53">
      <c r="A655" s="11">
        <f>IF(AJ655="","",COUNTA($AJ$7:AJ655))</f>
        <v>632</v>
      </c>
      <c r="B655" s="12" t="s">
        <v>4328</v>
      </c>
      <c r="C655" s="17" t="s">
        <v>61</v>
      </c>
      <c r="D655" s="17" t="s">
        <v>61</v>
      </c>
      <c r="E655" s="17"/>
      <c r="F655" s="17" t="s">
        <v>61</v>
      </c>
      <c r="G655" s="17" t="s">
        <v>2420</v>
      </c>
      <c r="H655" s="17" t="s">
        <v>264</v>
      </c>
      <c r="I655" s="17" t="s">
        <v>2354</v>
      </c>
      <c r="J655" s="15" t="s">
        <v>4329</v>
      </c>
      <c r="K655" s="17" t="s">
        <v>825</v>
      </c>
      <c r="L655" s="21">
        <v>17900</v>
      </c>
      <c r="M655" s="17">
        <v>17900</v>
      </c>
      <c r="N655" s="17"/>
      <c r="O655" s="17"/>
      <c r="P655" s="17"/>
      <c r="Q655" s="17"/>
      <c r="R655" s="17"/>
      <c r="S655" s="17" t="s">
        <v>35</v>
      </c>
      <c r="T655" s="17" t="s">
        <v>35</v>
      </c>
      <c r="U655" s="21">
        <v>0</v>
      </c>
      <c r="V655" s="15" t="s">
        <v>3204</v>
      </c>
      <c r="W655" s="21">
        <v>8000</v>
      </c>
      <c r="X655" s="12" t="s">
        <v>4330</v>
      </c>
      <c r="Y655" s="30">
        <v>3</v>
      </c>
      <c r="Z655" s="30"/>
      <c r="AA655" s="17"/>
      <c r="AB655" s="17"/>
      <c r="AC655" s="17"/>
      <c r="AD655" s="17"/>
      <c r="AE655" s="17" t="s">
        <v>269</v>
      </c>
      <c r="AF655" s="17" t="s">
        <v>269</v>
      </c>
      <c r="AG655" s="48" t="s">
        <v>4331</v>
      </c>
      <c r="AH655" s="17"/>
      <c r="AI655" s="17"/>
      <c r="AJ655" s="52" t="s">
        <v>264</v>
      </c>
      <c r="AK655" s="17" t="s">
        <v>272</v>
      </c>
      <c r="AL655" s="88" t="s">
        <v>2379</v>
      </c>
      <c r="AM655" s="17" t="s">
        <v>118</v>
      </c>
      <c r="AN655" s="17"/>
      <c r="AO655" s="54"/>
      <c r="AP655" s="54"/>
      <c r="AQ655" s="54"/>
      <c r="AR655" s="54"/>
      <c r="AS655" s="54"/>
      <c r="AT655" s="12" t="s">
        <v>689</v>
      </c>
      <c r="AU655" s="12" t="s">
        <v>689</v>
      </c>
      <c r="AV655" s="12" t="s">
        <v>689</v>
      </c>
      <c r="AW655" s="12" t="s">
        <v>689</v>
      </c>
      <c r="AX655" s="12" t="s">
        <v>689</v>
      </c>
      <c r="AY655" s="12" t="s">
        <v>689</v>
      </c>
      <c r="AZ655" s="12" t="s">
        <v>689</v>
      </c>
      <c r="BA655" s="55"/>
    </row>
    <row r="656" s="1" customFormat="1" ht="60" customHeight="1" spans="1:52">
      <c r="A656" s="11">
        <f>IF(AJ656="","",COUNTA($AJ$7:AJ656))</f>
        <v>633</v>
      </c>
      <c r="B656" s="14" t="s">
        <v>4332</v>
      </c>
      <c r="C656" s="14" t="s">
        <v>61</v>
      </c>
      <c r="D656" s="14" t="s">
        <v>61</v>
      </c>
      <c r="E656" s="14" t="s">
        <v>61</v>
      </c>
      <c r="F656" s="14" t="s">
        <v>61</v>
      </c>
      <c r="G656" s="11" t="s">
        <v>2420</v>
      </c>
      <c r="H656" s="14" t="s">
        <v>953</v>
      </c>
      <c r="I656" s="14" t="s">
        <v>954</v>
      </c>
      <c r="J656" s="14" t="s">
        <v>4333</v>
      </c>
      <c r="K656" s="11" t="s">
        <v>3073</v>
      </c>
      <c r="L656" s="20">
        <v>10000</v>
      </c>
      <c r="M656" s="11">
        <v>10000</v>
      </c>
      <c r="N656" s="11"/>
      <c r="O656" s="11"/>
      <c r="P656" s="11"/>
      <c r="Q656" s="11"/>
      <c r="R656" s="11"/>
      <c r="S656" s="11">
        <v>1</v>
      </c>
      <c r="T656" s="11">
        <v>3</v>
      </c>
      <c r="U656" s="20">
        <v>0</v>
      </c>
      <c r="V656" s="14" t="s">
        <v>4334</v>
      </c>
      <c r="W656" s="20">
        <v>3000</v>
      </c>
      <c r="X656" s="14" t="s">
        <v>4335</v>
      </c>
      <c r="Y656" s="29">
        <v>11</v>
      </c>
      <c r="Z656" s="29"/>
      <c r="AA656" s="14">
        <v>69</v>
      </c>
      <c r="AB656" s="14">
        <v>69</v>
      </c>
      <c r="AC656" s="14"/>
      <c r="AD656" s="14"/>
      <c r="AE656" s="14"/>
      <c r="AF656" s="14"/>
      <c r="AG656" s="47" t="s">
        <v>4336</v>
      </c>
      <c r="AH656" s="14" t="s">
        <v>4337</v>
      </c>
      <c r="AI656" s="14" t="s">
        <v>4338</v>
      </c>
      <c r="AJ656" s="45" t="s">
        <v>953</v>
      </c>
      <c r="AK656" s="11" t="s">
        <v>961</v>
      </c>
      <c r="AL656" s="11" t="s">
        <v>481</v>
      </c>
      <c r="AM656" s="11" t="s">
        <v>118</v>
      </c>
      <c r="AN656" s="11"/>
      <c r="AO656" s="12" t="s">
        <v>2426</v>
      </c>
      <c r="AP656" s="14" t="s">
        <v>78</v>
      </c>
      <c r="AQ656" s="14"/>
      <c r="AR656" s="14"/>
      <c r="AS656" s="14"/>
      <c r="AT656" s="14" t="str">
        <f ca="1">IFERROR(VLOOKUP(B656,'[2]2017省级重点项目'!$B$3:$O$206,6,0),"")</f>
        <v/>
      </c>
      <c r="AU656" s="14" t="str">
        <f ca="1" t="shared" ref="AU656:AU659" si="55">IFERROR(L656-AT656,"")</f>
        <v/>
      </c>
      <c r="AV656" s="14" t="str">
        <f ca="1">IFERROR(VLOOKUP(B656,'[2]2017省级重点项目'!$B$3:$O$206,7,0),"")</f>
        <v/>
      </c>
      <c r="AW656" s="14" t="str">
        <f ca="1" t="shared" ref="AW656:AW659" si="56">IFERROR(W656-AV656,"")</f>
        <v/>
      </c>
      <c r="AX656" s="14" t="str">
        <f ca="1">IFERROR(VLOOKUP(B656,'[2]2017省级重点项目'!$B$3:$O$206,12,0),"")</f>
        <v/>
      </c>
      <c r="AY656" s="14" t="str">
        <f ca="1">IFERROR(VLOOKUP(B656,'[2]2017省级重点项目'!$B$3:$O$206,9,0),"")</f>
        <v/>
      </c>
      <c r="AZ656" s="14" t="str">
        <f ca="1">IFERROR(VLOOKUP(B656,'[2]2017省级重点项目'!$B$3:$O$206,10,0),"")</f>
        <v/>
      </c>
    </row>
    <row r="657" s="1" customFormat="1" ht="72" spans="1:41">
      <c r="A657" s="11">
        <f>IF(AJ657="","",COUNTA($AJ$7:AJ657))</f>
        <v>634</v>
      </c>
      <c r="B657" s="80" t="s">
        <v>4339</v>
      </c>
      <c r="C657" s="14"/>
      <c r="D657" s="14"/>
      <c r="E657" s="14"/>
      <c r="F657" s="14"/>
      <c r="G657" s="11" t="s">
        <v>2420</v>
      </c>
      <c r="H657" s="14" t="s">
        <v>4340</v>
      </c>
      <c r="I657" s="14"/>
      <c r="J657" s="14" t="s">
        <v>4341</v>
      </c>
      <c r="K657" s="11" t="s">
        <v>3073</v>
      </c>
      <c r="L657" s="82">
        <v>40540</v>
      </c>
      <c r="M657" s="2"/>
      <c r="N657" s="2"/>
      <c r="O657" s="2"/>
      <c r="P657" s="2"/>
      <c r="Q657" s="2"/>
      <c r="R657" s="2"/>
      <c r="S657" s="2"/>
      <c r="T657" s="2"/>
      <c r="U657" s="20">
        <v>0</v>
      </c>
      <c r="V657" s="14" t="s">
        <v>4342</v>
      </c>
      <c r="W657" s="20">
        <v>10000</v>
      </c>
      <c r="X657" s="14" t="s">
        <v>4343</v>
      </c>
      <c r="Y657" s="29">
        <v>10</v>
      </c>
      <c r="Z657" s="29"/>
      <c r="AA657" s="1"/>
      <c r="AB657" s="1"/>
      <c r="AC657" s="1"/>
      <c r="AD657" s="1"/>
      <c r="AE657" s="1"/>
      <c r="AF657" s="1"/>
      <c r="AG657" s="80" t="s">
        <v>2914</v>
      </c>
      <c r="AH657" s="1"/>
      <c r="AI657" s="1"/>
      <c r="AJ657" s="45" t="s">
        <v>1122</v>
      </c>
      <c r="AK657" s="11" t="s">
        <v>1123</v>
      </c>
      <c r="AL657" s="24" t="s">
        <v>550</v>
      </c>
      <c r="AM657" s="11" t="s">
        <v>118</v>
      </c>
      <c r="AN657" s="2"/>
      <c r="AO657" s="7"/>
    </row>
    <row r="658" s="1" customFormat="1" ht="67" customHeight="1" spans="1:52">
      <c r="A658" s="11">
        <f>IF(AJ658="","",COUNTA($AJ$7:AJ658))</f>
        <v>635</v>
      </c>
      <c r="B658" s="14" t="s">
        <v>4344</v>
      </c>
      <c r="C658" s="14" t="s">
        <v>78</v>
      </c>
      <c r="D658" s="14" t="s">
        <v>118</v>
      </c>
      <c r="E658" s="14" t="s">
        <v>78</v>
      </c>
      <c r="F658" s="14" t="s">
        <v>61</v>
      </c>
      <c r="G658" s="11" t="s">
        <v>2420</v>
      </c>
      <c r="H658" s="14" t="s">
        <v>1690</v>
      </c>
      <c r="I658" s="14"/>
      <c r="J658" s="14" t="s">
        <v>4345</v>
      </c>
      <c r="K658" s="11" t="s">
        <v>257</v>
      </c>
      <c r="L658" s="20">
        <v>40180</v>
      </c>
      <c r="M658" s="11">
        <v>40180</v>
      </c>
      <c r="N658" s="11">
        <v>0</v>
      </c>
      <c r="O658" s="11">
        <v>0</v>
      </c>
      <c r="P658" s="11">
        <v>0</v>
      </c>
      <c r="Q658" s="11">
        <v>0</v>
      </c>
      <c r="R658" s="11">
        <v>0</v>
      </c>
      <c r="S658" s="11" t="s">
        <v>2563</v>
      </c>
      <c r="T658" s="11" t="s">
        <v>61</v>
      </c>
      <c r="U658" s="20">
        <v>0</v>
      </c>
      <c r="V658" s="14" t="s">
        <v>4346</v>
      </c>
      <c r="W658" s="20">
        <v>6500</v>
      </c>
      <c r="X658" s="14" t="s">
        <v>4347</v>
      </c>
      <c r="Y658" s="29">
        <v>5</v>
      </c>
      <c r="Z658" s="29" t="s">
        <v>103</v>
      </c>
      <c r="AA658" s="11">
        <v>0</v>
      </c>
      <c r="AB658" s="11">
        <v>0</v>
      </c>
      <c r="AC658" s="11">
        <v>0</v>
      </c>
      <c r="AD658" s="11">
        <v>0</v>
      </c>
      <c r="AE658" s="11">
        <v>0</v>
      </c>
      <c r="AF658" s="11">
        <v>0</v>
      </c>
      <c r="AG658" s="47" t="s">
        <v>4348</v>
      </c>
      <c r="AH658" s="11" t="s">
        <v>2567</v>
      </c>
      <c r="AI658" s="13" t="s">
        <v>4349</v>
      </c>
      <c r="AJ658" s="45" t="s">
        <v>2569</v>
      </c>
      <c r="AK658" s="11" t="s">
        <v>2570</v>
      </c>
      <c r="AL658" s="24" t="s">
        <v>2570</v>
      </c>
      <c r="AM658" s="11" t="s">
        <v>118</v>
      </c>
      <c r="AN658" s="11"/>
      <c r="AO658" s="12" t="s">
        <v>2426</v>
      </c>
      <c r="AP658" s="14"/>
      <c r="AQ658" s="14"/>
      <c r="AR658" s="14"/>
      <c r="AS658" s="14"/>
      <c r="AT658" s="14" t="str">
        <f ca="1">IFERROR(VLOOKUP(B658,'[2]2017省级重点项目'!$B$3:$O$206,6,0),"")</f>
        <v/>
      </c>
      <c r="AU658" s="14" t="str">
        <f ca="1" t="shared" si="55"/>
        <v/>
      </c>
      <c r="AV658" s="14" t="str">
        <f ca="1">IFERROR(VLOOKUP(B658,'[2]2017省级重点项目'!$B$3:$O$206,7,0),"")</f>
        <v/>
      </c>
      <c r="AW658" s="14" t="str">
        <f ca="1" t="shared" si="56"/>
        <v/>
      </c>
      <c r="AX658" s="14" t="str">
        <f ca="1">IFERROR(VLOOKUP(B658,'[2]2017省级重点项目'!$B$3:$O$206,12,0),"")</f>
        <v/>
      </c>
      <c r="AY658" s="14" t="str">
        <f ca="1">IFERROR(VLOOKUP(B658,'[2]2017省级重点项目'!$B$3:$O$206,9,0),"")</f>
        <v/>
      </c>
      <c r="AZ658" s="14" t="str">
        <f ca="1">IFERROR(VLOOKUP(B658,'[2]2017省级重点项目'!$B$3:$O$206,10,0),"")</f>
        <v/>
      </c>
    </row>
    <row r="659" s="1" customFormat="1" ht="62" customHeight="1" spans="1:52">
      <c r="A659" s="11">
        <f>IF(AJ659="","",COUNTA($AJ$7:AJ659))</f>
        <v>636</v>
      </c>
      <c r="B659" s="14" t="s">
        <v>4350</v>
      </c>
      <c r="C659" s="14" t="s">
        <v>61</v>
      </c>
      <c r="D659" s="14" t="s">
        <v>118</v>
      </c>
      <c r="E659" s="14" t="s">
        <v>61</v>
      </c>
      <c r="F659" s="14" t="s">
        <v>61</v>
      </c>
      <c r="G659" s="11" t="s">
        <v>2420</v>
      </c>
      <c r="H659" s="14" t="s">
        <v>4351</v>
      </c>
      <c r="I659" s="14"/>
      <c r="J659" s="14" t="s">
        <v>4352</v>
      </c>
      <c r="K659" s="11" t="s">
        <v>825</v>
      </c>
      <c r="L659" s="20">
        <v>48404</v>
      </c>
      <c r="M659" s="11">
        <v>48404</v>
      </c>
      <c r="N659" s="11">
        <v>0</v>
      </c>
      <c r="O659" s="11">
        <v>0</v>
      </c>
      <c r="P659" s="11">
        <v>0</v>
      </c>
      <c r="Q659" s="11">
        <v>0</v>
      </c>
      <c r="R659" s="11">
        <v>0</v>
      </c>
      <c r="S659" s="11" t="s">
        <v>2563</v>
      </c>
      <c r="T659" s="11" t="s">
        <v>61</v>
      </c>
      <c r="U659" s="20">
        <v>0</v>
      </c>
      <c r="V659" s="14" t="s">
        <v>4353</v>
      </c>
      <c r="W659" s="20">
        <v>6000</v>
      </c>
      <c r="X659" s="14" t="s">
        <v>4354</v>
      </c>
      <c r="Y659" s="29">
        <v>11</v>
      </c>
      <c r="Z659" s="29" t="s">
        <v>103</v>
      </c>
      <c r="AA659" s="11">
        <v>0</v>
      </c>
      <c r="AB659" s="11">
        <v>0</v>
      </c>
      <c r="AC659" s="11">
        <v>0</v>
      </c>
      <c r="AD659" s="11">
        <v>0</v>
      </c>
      <c r="AE659" s="11">
        <v>0</v>
      </c>
      <c r="AF659" s="11">
        <v>0</v>
      </c>
      <c r="AG659" s="47" t="s">
        <v>4348</v>
      </c>
      <c r="AH659" s="11" t="s">
        <v>2567</v>
      </c>
      <c r="AI659" s="13" t="s">
        <v>4355</v>
      </c>
      <c r="AJ659" s="45" t="s">
        <v>2569</v>
      </c>
      <c r="AK659" s="11" t="s">
        <v>2570</v>
      </c>
      <c r="AL659" s="24" t="s">
        <v>2570</v>
      </c>
      <c r="AM659" s="11" t="s">
        <v>118</v>
      </c>
      <c r="AN659" s="11"/>
      <c r="AO659" s="12" t="s">
        <v>2426</v>
      </c>
      <c r="AP659" s="14"/>
      <c r="AQ659" s="14"/>
      <c r="AR659" s="14"/>
      <c r="AS659" s="14"/>
      <c r="AT659" s="14" t="str">
        <f ca="1">IFERROR(VLOOKUP(B659,'[2]2017省级重点项目'!$B$3:$O$206,6,0),"")</f>
        <v/>
      </c>
      <c r="AU659" s="14" t="str">
        <f ca="1" t="shared" si="55"/>
        <v/>
      </c>
      <c r="AV659" s="14" t="str">
        <f ca="1">IFERROR(VLOOKUP(B659,'[2]2017省级重点项目'!$B$3:$O$206,7,0),"")</f>
        <v/>
      </c>
      <c r="AW659" s="14" t="str">
        <f ca="1" t="shared" si="56"/>
        <v/>
      </c>
      <c r="AX659" s="14" t="str">
        <f ca="1">IFERROR(VLOOKUP(B659,'[2]2017省级重点项目'!$B$3:$O$206,12,0),"")</f>
        <v/>
      </c>
      <c r="AY659" s="14" t="str">
        <f ca="1">IFERROR(VLOOKUP(B659,'[2]2017省级重点项目'!$B$3:$O$206,9,0),"")</f>
        <v/>
      </c>
      <c r="AZ659" s="14" t="str">
        <f ca="1">IFERROR(VLOOKUP(B659,'[2]2017省级重点项目'!$B$3:$O$206,10,0),"")</f>
        <v/>
      </c>
    </row>
    <row r="660" s="1" customFormat="1" ht="30" customHeight="1" spans="1:53">
      <c r="A660" s="11"/>
      <c r="B660" s="11" t="s">
        <v>2621</v>
      </c>
      <c r="C660" s="11"/>
      <c r="D660" s="11"/>
      <c r="E660" s="11"/>
      <c r="F660" s="11"/>
      <c r="G660" s="11"/>
      <c r="H660" s="11"/>
      <c r="I660" s="11"/>
      <c r="J660" s="11">
        <f ca="1">COUNTIFS(AM:AM,"计划新开工",G:G,B660)</f>
        <v>23</v>
      </c>
      <c r="K660" s="11" t="s">
        <v>56</v>
      </c>
      <c r="L660" s="20">
        <f ca="1">SUMIFS(L:L,AM:AM,"计划新开工",G:G,B660)</f>
        <v>9342896</v>
      </c>
      <c r="M660" s="11"/>
      <c r="N660" s="11"/>
      <c r="O660" s="11"/>
      <c r="P660" s="11"/>
      <c r="Q660" s="11"/>
      <c r="R660" s="11"/>
      <c r="S660" s="11"/>
      <c r="T660" s="11"/>
      <c r="U660" s="20">
        <f ca="1">SUMIFS(U:U,AM:AM,"计划新开工",G:G,B660)</f>
        <v>764000</v>
      </c>
      <c r="V660" s="11"/>
      <c r="W660" s="20">
        <f ca="1">SUMIFS(W:W,AM:AM,"计划新开工",G:G,B660)</f>
        <v>2710000</v>
      </c>
      <c r="X660" s="11"/>
      <c r="Y660" s="29"/>
      <c r="Z660" s="29"/>
      <c r="AA660" s="11"/>
      <c r="AB660" s="11"/>
      <c r="AC660" s="11"/>
      <c r="AD660" s="11"/>
      <c r="AE660" s="11"/>
      <c r="AF660" s="11"/>
      <c r="AG660" s="43"/>
      <c r="AH660" s="44"/>
      <c r="AI660" s="44"/>
      <c r="AJ660" s="45"/>
      <c r="AK660" s="44"/>
      <c r="AL660" s="44"/>
      <c r="AM660" s="11"/>
      <c r="AN660" s="11"/>
      <c r="AO660" s="13"/>
      <c r="AP660" s="11"/>
      <c r="AQ660" s="11"/>
      <c r="AR660" s="14"/>
      <c r="AS660" s="11"/>
      <c r="AT660" s="11"/>
      <c r="AU660" s="11"/>
      <c r="AV660" s="11"/>
      <c r="AW660" s="11"/>
      <c r="AX660" s="11"/>
      <c r="AY660" s="11"/>
      <c r="AZ660" s="11"/>
      <c r="BA660" s="79"/>
    </row>
    <row r="661" s="1" customFormat="1" ht="72" customHeight="1" spans="1:52">
      <c r="A661" s="11">
        <f>IF(AJ661="","",COUNTA($AJ$7:AJ661))</f>
        <v>637</v>
      </c>
      <c r="B661" s="14" t="s">
        <v>4356</v>
      </c>
      <c r="C661" s="14" t="s">
        <v>269</v>
      </c>
      <c r="D661" s="14" t="s">
        <v>269</v>
      </c>
      <c r="E661" s="14" t="s">
        <v>61</v>
      </c>
      <c r="F661" s="14" t="s">
        <v>61</v>
      </c>
      <c r="G661" s="11" t="s">
        <v>2621</v>
      </c>
      <c r="H661" s="14" t="s">
        <v>702</v>
      </c>
      <c r="I661" s="14" t="s">
        <v>2631</v>
      </c>
      <c r="J661" s="14" t="s">
        <v>4357</v>
      </c>
      <c r="K661" s="13" t="s">
        <v>4358</v>
      </c>
      <c r="L661" s="20">
        <v>85000</v>
      </c>
      <c r="M661" s="11">
        <v>85000</v>
      </c>
      <c r="N661" s="11"/>
      <c r="O661" s="11"/>
      <c r="P661" s="11"/>
      <c r="Q661" s="11"/>
      <c r="R661" s="11"/>
      <c r="S661" s="11" t="s">
        <v>83</v>
      </c>
      <c r="T661" s="11" t="s">
        <v>35</v>
      </c>
      <c r="U661" s="20">
        <v>0</v>
      </c>
      <c r="V661" s="14" t="s">
        <v>3357</v>
      </c>
      <c r="W661" s="20">
        <v>43000</v>
      </c>
      <c r="X661" s="14" t="s">
        <v>4359</v>
      </c>
      <c r="Y661" s="29">
        <v>5</v>
      </c>
      <c r="Z661" s="29"/>
      <c r="AA661" s="14">
        <v>14.5</v>
      </c>
      <c r="AB661" s="14"/>
      <c r="AC661" s="14"/>
      <c r="AD661" s="14"/>
      <c r="AE661" s="14"/>
      <c r="AF661" s="14"/>
      <c r="AG661" s="47" t="s">
        <v>1758</v>
      </c>
      <c r="AH661" s="14" t="s">
        <v>4360</v>
      </c>
      <c r="AI661" s="14" t="s">
        <v>4361</v>
      </c>
      <c r="AJ661" s="45" t="s">
        <v>702</v>
      </c>
      <c r="AK661" s="11" t="s">
        <v>710</v>
      </c>
      <c r="AL661" s="24" t="s">
        <v>720</v>
      </c>
      <c r="AM661" s="11" t="s">
        <v>118</v>
      </c>
      <c r="AN661" s="11"/>
      <c r="AO661" s="12" t="s">
        <v>737</v>
      </c>
      <c r="AP661" s="14" t="s">
        <v>78</v>
      </c>
      <c r="AQ661" s="14"/>
      <c r="AR661" s="14"/>
      <c r="AS661" s="14"/>
      <c r="AT661" s="14" t="str">
        <f ca="1">IFERROR(VLOOKUP(B661,'[2]2017省级重点项目'!$B$3:$O$206,6,0),"")</f>
        <v/>
      </c>
      <c r="AU661" s="14" t="str">
        <f ca="1" t="shared" ref="AU661:AU683" si="57">IFERROR(L661-AT661,"")</f>
        <v/>
      </c>
      <c r="AV661" s="14" t="str">
        <f ca="1">IFERROR(VLOOKUP(B661,'[2]2017省级重点项目'!$B$3:$O$206,7,0),"")</f>
        <v/>
      </c>
      <c r="AW661" s="14" t="str">
        <f ca="1" t="shared" ref="AW661:AW683" si="58">IFERROR(W661-AV661,"")</f>
        <v/>
      </c>
      <c r="AX661" s="14" t="str">
        <f ca="1">IFERROR(VLOOKUP(B661,'[2]2017省级重点项目'!$B$3:$O$206,12,0),"")</f>
        <v/>
      </c>
      <c r="AY661" s="14" t="str">
        <f ca="1">IFERROR(VLOOKUP(B661,'[2]2017省级重点项目'!$B$3:$O$206,9,0),"")</f>
        <v/>
      </c>
      <c r="AZ661" s="14" t="str">
        <f ca="1">IFERROR(VLOOKUP(B661,'[2]2017省级重点项目'!$B$3:$O$206,10,0),"")</f>
        <v/>
      </c>
    </row>
    <row r="662" s="1" customFormat="1" ht="59" customHeight="1" spans="1:52">
      <c r="A662" s="11">
        <f>IF(AJ662="","",COUNTA($AJ$7:AJ662))</f>
        <v>638</v>
      </c>
      <c r="B662" s="14" t="s">
        <v>4362</v>
      </c>
      <c r="C662" s="14" t="s">
        <v>61</v>
      </c>
      <c r="D662" s="14" t="s">
        <v>61</v>
      </c>
      <c r="E662" s="14" t="s">
        <v>78</v>
      </c>
      <c r="F662" s="14" t="s">
        <v>61</v>
      </c>
      <c r="G662" s="11" t="s">
        <v>2621</v>
      </c>
      <c r="H662" s="14" t="s">
        <v>702</v>
      </c>
      <c r="I662" s="14" t="s">
        <v>1142</v>
      </c>
      <c r="J662" s="14" t="s">
        <v>4363</v>
      </c>
      <c r="K662" s="11" t="s">
        <v>3998</v>
      </c>
      <c r="L662" s="20">
        <v>700000</v>
      </c>
      <c r="M662" s="11">
        <v>700000</v>
      </c>
      <c r="N662" s="11"/>
      <c r="O662" s="11"/>
      <c r="P662" s="11"/>
      <c r="Q662" s="11"/>
      <c r="R662" s="11"/>
      <c r="S662" s="11"/>
      <c r="T662" s="11"/>
      <c r="U662" s="20">
        <v>0</v>
      </c>
      <c r="V662" s="14" t="s">
        <v>4364</v>
      </c>
      <c r="W662" s="20">
        <v>340000</v>
      </c>
      <c r="X662" s="14" t="s">
        <v>4365</v>
      </c>
      <c r="Y662" s="29">
        <v>12</v>
      </c>
      <c r="Z662" s="29"/>
      <c r="AA662" s="14">
        <v>309.68</v>
      </c>
      <c r="AB662" s="14">
        <v>309.68</v>
      </c>
      <c r="AC662" s="14"/>
      <c r="AD662" s="14"/>
      <c r="AE662" s="14"/>
      <c r="AF662" s="14"/>
      <c r="AG662" s="47" t="s">
        <v>4366</v>
      </c>
      <c r="AH662" s="14" t="s">
        <v>4367</v>
      </c>
      <c r="AI662" s="14" t="s">
        <v>4367</v>
      </c>
      <c r="AJ662" s="45" t="s">
        <v>702</v>
      </c>
      <c r="AK662" s="11" t="s">
        <v>710</v>
      </c>
      <c r="AL662" s="24" t="s">
        <v>720</v>
      </c>
      <c r="AM662" s="11" t="s">
        <v>118</v>
      </c>
      <c r="AN662" s="11"/>
      <c r="AO662" s="12" t="s">
        <v>737</v>
      </c>
      <c r="AP662" s="14" t="s">
        <v>78</v>
      </c>
      <c r="AQ662" s="14"/>
      <c r="AR662" s="14"/>
      <c r="AS662" s="14"/>
      <c r="AT662" s="14" t="str">
        <f ca="1">IFERROR(VLOOKUP(B662,'[2]2017省级重点项目'!$B$3:$O$206,6,0),"")</f>
        <v/>
      </c>
      <c r="AU662" s="14" t="str">
        <f ca="1" t="shared" si="57"/>
        <v/>
      </c>
      <c r="AV662" s="14" t="str">
        <f ca="1">IFERROR(VLOOKUP(B662,'[2]2017省级重点项目'!$B$3:$O$206,7,0),"")</f>
        <v/>
      </c>
      <c r="AW662" s="14" t="str">
        <f ca="1" t="shared" si="58"/>
        <v/>
      </c>
      <c r="AX662" s="14" t="str">
        <f ca="1">IFERROR(VLOOKUP(B662,'[2]2017省级重点项目'!$B$3:$O$206,12,0),"")</f>
        <v/>
      </c>
      <c r="AY662" s="14" t="str">
        <f ca="1">IFERROR(VLOOKUP(B662,'[2]2017省级重点项目'!$B$3:$O$206,9,0),"")</f>
        <v/>
      </c>
      <c r="AZ662" s="14" t="str">
        <f ca="1">IFERROR(VLOOKUP(B662,'[2]2017省级重点项目'!$B$3:$O$206,10,0),"")</f>
        <v/>
      </c>
    </row>
    <row r="663" s="1" customFormat="1" ht="74" customHeight="1" spans="1:52">
      <c r="A663" s="11">
        <f>IF(AJ663="","",COUNTA($AJ$7:AJ663))</f>
        <v>639</v>
      </c>
      <c r="B663" s="14" t="s">
        <v>4368</v>
      </c>
      <c r="C663" s="14" t="s">
        <v>118</v>
      </c>
      <c r="D663" s="14" t="s">
        <v>118</v>
      </c>
      <c r="E663" s="14" t="s">
        <v>78</v>
      </c>
      <c r="F663" s="14" t="s">
        <v>61</v>
      </c>
      <c r="G663" s="11" t="s">
        <v>2621</v>
      </c>
      <c r="H663" s="14" t="s">
        <v>702</v>
      </c>
      <c r="I663" s="14" t="s">
        <v>1649</v>
      </c>
      <c r="J663" s="14" t="s">
        <v>4369</v>
      </c>
      <c r="K663" s="13" t="s">
        <v>4370</v>
      </c>
      <c r="L663" s="20">
        <v>470000</v>
      </c>
      <c r="M663" s="11"/>
      <c r="N663" s="11">
        <v>470000</v>
      </c>
      <c r="O663" s="11"/>
      <c r="P663" s="11"/>
      <c r="Q663" s="11"/>
      <c r="R663" s="11"/>
      <c r="S663" s="11" t="s">
        <v>83</v>
      </c>
      <c r="T663" s="11" t="s">
        <v>1683</v>
      </c>
      <c r="U663" s="20">
        <v>334000</v>
      </c>
      <c r="V663" s="14" t="s">
        <v>4371</v>
      </c>
      <c r="W663" s="20">
        <v>30000</v>
      </c>
      <c r="X663" s="14" t="s">
        <v>4372</v>
      </c>
      <c r="Y663" s="29">
        <v>3</v>
      </c>
      <c r="Z663" s="29"/>
      <c r="AA663" s="14">
        <v>86.05</v>
      </c>
      <c r="AB663" s="14"/>
      <c r="AC663" s="14"/>
      <c r="AD663" s="14"/>
      <c r="AE663" s="14"/>
      <c r="AF663" s="14"/>
      <c r="AG663" s="47" t="s">
        <v>4373</v>
      </c>
      <c r="AH663" s="14" t="s">
        <v>4374</v>
      </c>
      <c r="AI663" s="14" t="s">
        <v>4374</v>
      </c>
      <c r="AJ663" s="45" t="s">
        <v>702</v>
      </c>
      <c r="AK663" s="11" t="s">
        <v>710</v>
      </c>
      <c r="AL663" s="24" t="s">
        <v>1638</v>
      </c>
      <c r="AM663" s="11" t="s">
        <v>118</v>
      </c>
      <c r="AN663" s="11"/>
      <c r="AO663" s="12" t="s">
        <v>737</v>
      </c>
      <c r="AP663" s="14"/>
      <c r="AQ663" s="14"/>
      <c r="AR663" s="14"/>
      <c r="AS663" s="14"/>
      <c r="AT663" s="14" t="str">
        <f ca="1">IFERROR(VLOOKUP(B663,'[2]2017省级重点项目'!$B$3:$O$206,6,0),"")</f>
        <v/>
      </c>
      <c r="AU663" s="14" t="str">
        <f ca="1" t="shared" si="57"/>
        <v/>
      </c>
      <c r="AV663" s="14" t="str">
        <f ca="1">IFERROR(VLOOKUP(B663,'[2]2017省级重点项目'!$B$3:$O$206,7,0),"")</f>
        <v/>
      </c>
      <c r="AW663" s="14" t="str">
        <f ca="1" t="shared" si="58"/>
        <v/>
      </c>
      <c r="AX663" s="14" t="str">
        <f ca="1">IFERROR(VLOOKUP(B663,'[2]2017省级重点项目'!$B$3:$O$206,12,0),"")</f>
        <v/>
      </c>
      <c r="AY663" s="14" t="str">
        <f ca="1">IFERROR(VLOOKUP(B663,'[2]2017省级重点项目'!$B$3:$O$206,9,0),"")</f>
        <v/>
      </c>
      <c r="AZ663" s="14" t="str">
        <f ca="1">IFERROR(VLOOKUP(B663,'[2]2017省级重点项目'!$B$3:$O$206,10,0),"")</f>
        <v/>
      </c>
    </row>
    <row r="664" s="1" customFormat="1" ht="67" customHeight="1" spans="1:52">
      <c r="A664" s="11">
        <f>IF(AJ664="","",COUNTA($AJ$7:AJ664))</f>
        <v>640</v>
      </c>
      <c r="B664" s="14" t="s">
        <v>4375</v>
      </c>
      <c r="C664" s="14" t="s">
        <v>118</v>
      </c>
      <c r="D664" s="14" t="s">
        <v>118</v>
      </c>
      <c r="E664" s="14" t="s">
        <v>78</v>
      </c>
      <c r="F664" s="14" t="s">
        <v>61</v>
      </c>
      <c r="G664" s="11" t="s">
        <v>2621</v>
      </c>
      <c r="H664" s="14" t="s">
        <v>702</v>
      </c>
      <c r="I664" s="14" t="s">
        <v>703</v>
      </c>
      <c r="J664" s="14" t="s">
        <v>4376</v>
      </c>
      <c r="K664" s="11" t="s">
        <v>3998</v>
      </c>
      <c r="L664" s="20">
        <v>220000</v>
      </c>
      <c r="M664" s="11"/>
      <c r="N664" s="11">
        <v>220000</v>
      </c>
      <c r="O664" s="11"/>
      <c r="P664" s="11"/>
      <c r="Q664" s="11"/>
      <c r="R664" s="11"/>
      <c r="S664" s="11" t="s">
        <v>83</v>
      </c>
      <c r="T664" s="11" t="s">
        <v>1683</v>
      </c>
      <c r="U664" s="20">
        <v>30000</v>
      </c>
      <c r="V664" s="14" t="s">
        <v>4377</v>
      </c>
      <c r="W664" s="20">
        <v>45000</v>
      </c>
      <c r="X664" s="14" t="s">
        <v>4378</v>
      </c>
      <c r="Y664" s="29">
        <v>12</v>
      </c>
      <c r="Z664" s="29"/>
      <c r="AA664" s="14"/>
      <c r="AB664" s="14"/>
      <c r="AC664" s="14"/>
      <c r="AD664" s="14"/>
      <c r="AE664" s="14"/>
      <c r="AF664" s="14"/>
      <c r="AG664" s="47" t="s">
        <v>4379</v>
      </c>
      <c r="AH664" s="14" t="s">
        <v>1696</v>
      </c>
      <c r="AI664" s="14" t="s">
        <v>1696</v>
      </c>
      <c r="AJ664" s="45" t="s">
        <v>702</v>
      </c>
      <c r="AK664" s="11" t="s">
        <v>710</v>
      </c>
      <c r="AL664" s="24" t="s">
        <v>1638</v>
      </c>
      <c r="AM664" s="11" t="s">
        <v>118</v>
      </c>
      <c r="AN664" s="11"/>
      <c r="AO664" s="12" t="s">
        <v>737</v>
      </c>
      <c r="AP664" s="14" t="s">
        <v>78</v>
      </c>
      <c r="AQ664" s="14"/>
      <c r="AR664" s="14"/>
      <c r="AS664" s="14"/>
      <c r="AT664" s="14" t="str">
        <f ca="1">IFERROR(VLOOKUP(B664,'[2]2017省级重点项目'!$B$3:$O$206,6,0),"")</f>
        <v/>
      </c>
      <c r="AU664" s="14" t="str">
        <f ca="1" t="shared" si="57"/>
        <v/>
      </c>
      <c r="AV664" s="14" t="str">
        <f ca="1">IFERROR(VLOOKUP(B664,'[2]2017省级重点项目'!$B$3:$O$206,7,0),"")</f>
        <v/>
      </c>
      <c r="AW664" s="14" t="str">
        <f ca="1" t="shared" si="58"/>
        <v/>
      </c>
      <c r="AX664" s="14" t="str">
        <f ca="1">IFERROR(VLOOKUP(B664,'[2]2017省级重点项目'!$B$3:$O$206,12,0),"")</f>
        <v/>
      </c>
      <c r="AY664" s="14" t="str">
        <f ca="1">IFERROR(VLOOKUP(B664,'[2]2017省级重点项目'!$B$3:$O$206,9,0),"")</f>
        <v/>
      </c>
      <c r="AZ664" s="14" t="str">
        <f ca="1">IFERROR(VLOOKUP(B664,'[2]2017省级重点项目'!$B$3:$O$206,10,0),"")</f>
        <v/>
      </c>
    </row>
    <row r="665" s="1" customFormat="1" ht="83" customHeight="1" spans="1:52">
      <c r="A665" s="11">
        <f>IF(AJ665="","",COUNTA($AJ$7:AJ665))</f>
        <v>641</v>
      </c>
      <c r="B665" s="14" t="s">
        <v>4380</v>
      </c>
      <c r="C665" s="14" t="s">
        <v>1607</v>
      </c>
      <c r="D665" s="14" t="s">
        <v>1607</v>
      </c>
      <c r="E665" s="14" t="s">
        <v>78</v>
      </c>
      <c r="F665" s="14" t="s">
        <v>61</v>
      </c>
      <c r="G665" s="11" t="s">
        <v>2621</v>
      </c>
      <c r="H665" s="14" t="s">
        <v>702</v>
      </c>
      <c r="I665" s="14" t="s">
        <v>1658</v>
      </c>
      <c r="J665" s="14" t="s">
        <v>4381</v>
      </c>
      <c r="K665" s="139" t="s">
        <v>4382</v>
      </c>
      <c r="L665" s="20">
        <v>78000</v>
      </c>
      <c r="M665" s="11"/>
      <c r="N665" s="11"/>
      <c r="O665" s="11"/>
      <c r="P665" s="11"/>
      <c r="Q665" s="11"/>
      <c r="R665" s="11"/>
      <c r="S665" s="11"/>
      <c r="T665" s="11"/>
      <c r="U665" s="20">
        <v>0</v>
      </c>
      <c r="V665" s="14" t="s">
        <v>4383</v>
      </c>
      <c r="W665" s="20">
        <v>61000</v>
      </c>
      <c r="X665" s="14" t="s">
        <v>4365</v>
      </c>
      <c r="Y665" s="29">
        <v>12</v>
      </c>
      <c r="Z665" s="29"/>
      <c r="AA665" s="14">
        <v>23.18</v>
      </c>
      <c r="AB665" s="14">
        <v>23.18</v>
      </c>
      <c r="AC665" s="14"/>
      <c r="AD665" s="14"/>
      <c r="AE665" s="14"/>
      <c r="AF665" s="14"/>
      <c r="AG665" s="47" t="s">
        <v>4384</v>
      </c>
      <c r="AH665" s="14" t="s">
        <v>4385</v>
      </c>
      <c r="AI665" s="14" t="s">
        <v>4385</v>
      </c>
      <c r="AJ665" s="45" t="s">
        <v>702</v>
      </c>
      <c r="AK665" s="11" t="s">
        <v>710</v>
      </c>
      <c r="AL665" s="24" t="s">
        <v>711</v>
      </c>
      <c r="AM665" s="11" t="s">
        <v>118</v>
      </c>
      <c r="AN665" s="11"/>
      <c r="AO665" s="12" t="s">
        <v>737</v>
      </c>
      <c r="AP665" s="14" t="s">
        <v>78</v>
      </c>
      <c r="AQ665" s="14"/>
      <c r="AR665" s="14"/>
      <c r="AS665" s="14"/>
      <c r="AT665" s="14" t="str">
        <f ca="1">IFERROR(VLOOKUP(B665,'[2]2017省级重点项目'!$B$3:$O$206,6,0),"")</f>
        <v/>
      </c>
      <c r="AU665" s="14" t="str">
        <f ca="1" t="shared" si="57"/>
        <v/>
      </c>
      <c r="AV665" s="14" t="str">
        <f ca="1">IFERROR(VLOOKUP(B665,'[2]2017省级重点项目'!$B$3:$O$206,7,0),"")</f>
        <v/>
      </c>
      <c r="AW665" s="14" t="str">
        <f ca="1" t="shared" si="58"/>
        <v/>
      </c>
      <c r="AX665" s="14" t="str">
        <f ca="1">IFERROR(VLOOKUP(B665,'[2]2017省级重点项目'!$B$3:$O$206,12,0),"")</f>
        <v/>
      </c>
      <c r="AY665" s="14" t="str">
        <f ca="1">IFERROR(VLOOKUP(B665,'[2]2017省级重点项目'!$B$3:$O$206,9,0),"")</f>
        <v/>
      </c>
      <c r="AZ665" s="14" t="str">
        <f ca="1">IFERROR(VLOOKUP(B665,'[2]2017省级重点项目'!$B$3:$O$206,10,0),"")</f>
        <v/>
      </c>
    </row>
    <row r="666" s="1" customFormat="1" ht="63" customHeight="1" spans="1:52">
      <c r="A666" s="11">
        <f>IF(AJ666="","",COUNTA($AJ$7:AJ666))</f>
        <v>642</v>
      </c>
      <c r="B666" s="14" t="s">
        <v>4386</v>
      </c>
      <c r="C666" s="12" t="s">
        <v>61</v>
      </c>
      <c r="D666" s="12"/>
      <c r="E666" s="12"/>
      <c r="F666" s="12" t="s">
        <v>61</v>
      </c>
      <c r="G666" s="13" t="s">
        <v>2621</v>
      </c>
      <c r="H666" s="12" t="s">
        <v>702</v>
      </c>
      <c r="I666" s="12" t="s">
        <v>1667</v>
      </c>
      <c r="J666" s="14" t="s">
        <v>4387</v>
      </c>
      <c r="K666" s="11" t="s">
        <v>4388</v>
      </c>
      <c r="L666" s="20">
        <v>315000</v>
      </c>
      <c r="M666" s="11"/>
      <c r="N666" s="11"/>
      <c r="O666" s="11"/>
      <c r="P666" s="11"/>
      <c r="Q666" s="11"/>
      <c r="R666" s="11"/>
      <c r="S666" s="11"/>
      <c r="T666" s="11"/>
      <c r="U666" s="20">
        <v>0</v>
      </c>
      <c r="V666" s="14" t="s">
        <v>4389</v>
      </c>
      <c r="W666" s="20">
        <v>150000</v>
      </c>
      <c r="X666" s="14" t="s">
        <v>4240</v>
      </c>
      <c r="Y666" s="29">
        <v>10</v>
      </c>
      <c r="Z666" s="29"/>
      <c r="AA666" s="14"/>
      <c r="AB666" s="14"/>
      <c r="AC666" s="14"/>
      <c r="AD666" s="14"/>
      <c r="AE666" s="14"/>
      <c r="AF666" s="14"/>
      <c r="AG666" s="47" t="s">
        <v>4390</v>
      </c>
      <c r="AH666" s="14"/>
      <c r="AI666" s="14"/>
      <c r="AJ666" s="76" t="s">
        <v>702</v>
      </c>
      <c r="AK666" s="25" t="s">
        <v>710</v>
      </c>
      <c r="AL666" s="24" t="s">
        <v>711</v>
      </c>
      <c r="AM666" s="11" t="s">
        <v>118</v>
      </c>
      <c r="AN666" s="11"/>
      <c r="AO666" s="12"/>
      <c r="AP666" s="14"/>
      <c r="AQ666" s="95"/>
      <c r="AR666" s="95"/>
      <c r="AS666" s="95"/>
      <c r="AT666" s="14" t="str">
        <f ca="1">IFERROR(VLOOKUP(B666,'[2]2017省级重点项目'!$B$3:$O$206,6,0),"")</f>
        <v/>
      </c>
      <c r="AU666" s="14" t="str">
        <f ca="1" t="shared" si="57"/>
        <v/>
      </c>
      <c r="AV666" s="14" t="str">
        <f ca="1">IFERROR(VLOOKUP(B666,'[2]2017省级重点项目'!$B$3:$O$206,7,0),"")</f>
        <v/>
      </c>
      <c r="AW666" s="14" t="str">
        <f ca="1" t="shared" si="58"/>
        <v/>
      </c>
      <c r="AX666" s="14" t="str">
        <f ca="1">IFERROR(VLOOKUP(B666,'[2]2017省级重点项目'!$B$3:$O$206,12,0),"")</f>
        <v/>
      </c>
      <c r="AY666" s="14" t="str">
        <f ca="1">IFERROR(VLOOKUP(B666,'[2]2017省级重点项目'!$B$3:$O$206,9,0),"")</f>
        <v/>
      </c>
      <c r="AZ666" s="14" t="str">
        <f ca="1">IFERROR(VLOOKUP(B666,'[2]2017省级重点项目'!$B$3:$O$206,10,0),"")</f>
        <v/>
      </c>
    </row>
    <row r="667" s="1" customFormat="1" ht="99" customHeight="1" spans="1:52">
      <c r="A667" s="11">
        <f>IF(AJ667="","",COUNTA($AJ$7:AJ667))</f>
        <v>643</v>
      </c>
      <c r="B667" s="14" t="s">
        <v>4391</v>
      </c>
      <c r="C667" s="14" t="s">
        <v>61</v>
      </c>
      <c r="D667" s="14" t="s">
        <v>61</v>
      </c>
      <c r="E667" s="14" t="s">
        <v>61</v>
      </c>
      <c r="F667" s="14" t="s">
        <v>61</v>
      </c>
      <c r="G667" s="11" t="s">
        <v>2621</v>
      </c>
      <c r="H667" s="14" t="s">
        <v>727</v>
      </c>
      <c r="I667" s="14" t="s">
        <v>1698</v>
      </c>
      <c r="J667" s="14" t="s">
        <v>4392</v>
      </c>
      <c r="K667" s="11" t="s">
        <v>65</v>
      </c>
      <c r="L667" s="20">
        <v>18524</v>
      </c>
      <c r="M667" s="11">
        <v>0</v>
      </c>
      <c r="N667" s="11">
        <v>18524</v>
      </c>
      <c r="O667" s="11">
        <v>0</v>
      </c>
      <c r="P667" s="11">
        <v>0</v>
      </c>
      <c r="Q667" s="11">
        <v>0</v>
      </c>
      <c r="R667" s="11">
        <v>0</v>
      </c>
      <c r="S667" s="11" t="s">
        <v>897</v>
      </c>
      <c r="T667" s="11" t="s">
        <v>35</v>
      </c>
      <c r="U667" s="20">
        <v>0</v>
      </c>
      <c r="V667" s="14" t="s">
        <v>4393</v>
      </c>
      <c r="W667" s="20">
        <v>3000</v>
      </c>
      <c r="X667" s="14" t="s">
        <v>1779</v>
      </c>
      <c r="Y667" s="29">
        <v>1</v>
      </c>
      <c r="Z667" s="29"/>
      <c r="AA667" s="14">
        <v>12.31</v>
      </c>
      <c r="AB667" s="14">
        <v>0</v>
      </c>
      <c r="AC667" s="14">
        <v>0</v>
      </c>
      <c r="AD667" s="14">
        <v>0</v>
      </c>
      <c r="AE667" s="14">
        <v>0</v>
      </c>
      <c r="AF667" s="14">
        <v>0</v>
      </c>
      <c r="AG667" s="47" t="s">
        <v>1083</v>
      </c>
      <c r="AH667" s="14"/>
      <c r="AI667" s="14" t="s">
        <v>4394</v>
      </c>
      <c r="AJ667" s="45" t="s">
        <v>727</v>
      </c>
      <c r="AK667" s="11" t="s">
        <v>735</v>
      </c>
      <c r="AL667" s="24" t="s">
        <v>736</v>
      </c>
      <c r="AM667" s="11" t="s">
        <v>118</v>
      </c>
      <c r="AN667" s="11"/>
      <c r="AO667" s="12" t="s">
        <v>737</v>
      </c>
      <c r="AP667" s="14" t="s">
        <v>78</v>
      </c>
      <c r="AQ667" s="14"/>
      <c r="AR667" s="14"/>
      <c r="AS667" s="14"/>
      <c r="AT667" s="14" t="str">
        <f ca="1">IFERROR(VLOOKUP(B667,'[2]2017省级重点项目'!$B$3:$O$206,6,0),"")</f>
        <v/>
      </c>
      <c r="AU667" s="14" t="str">
        <f ca="1" t="shared" si="57"/>
        <v/>
      </c>
      <c r="AV667" s="14" t="str">
        <f ca="1">IFERROR(VLOOKUP(B667,'[2]2017省级重点项目'!$B$3:$O$206,7,0),"")</f>
        <v/>
      </c>
      <c r="AW667" s="14" t="str">
        <f ca="1" t="shared" si="58"/>
        <v/>
      </c>
      <c r="AX667" s="14" t="str">
        <f ca="1">IFERROR(VLOOKUP(B667,'[2]2017省级重点项目'!$B$3:$O$206,12,0),"")</f>
        <v/>
      </c>
      <c r="AY667" s="14" t="str">
        <f ca="1">IFERROR(VLOOKUP(B667,'[2]2017省级重点项目'!$B$3:$O$206,9,0),"")</f>
        <v/>
      </c>
      <c r="AZ667" s="14" t="str">
        <f ca="1">IFERROR(VLOOKUP(B667,'[2]2017省级重点项目'!$B$3:$O$206,10,0),"")</f>
        <v/>
      </c>
    </row>
    <row r="668" s="1" customFormat="1" ht="97" customHeight="1" spans="1:52">
      <c r="A668" s="11">
        <f>IF(AJ668="","",COUNTA($AJ$7:AJ668))</f>
        <v>644</v>
      </c>
      <c r="B668" s="14" t="s">
        <v>4395</v>
      </c>
      <c r="C668" s="14" t="s">
        <v>1607</v>
      </c>
      <c r="D668" s="14" t="s">
        <v>1607</v>
      </c>
      <c r="E668" s="14" t="s">
        <v>78</v>
      </c>
      <c r="F668" s="14" t="s">
        <v>61</v>
      </c>
      <c r="G668" s="11" t="s">
        <v>2621</v>
      </c>
      <c r="H668" s="14" t="s">
        <v>727</v>
      </c>
      <c r="I668" s="14" t="s">
        <v>1698</v>
      </c>
      <c r="J668" s="14" t="s">
        <v>4396</v>
      </c>
      <c r="K668" s="11" t="s">
        <v>3073</v>
      </c>
      <c r="L668" s="20">
        <v>125372</v>
      </c>
      <c r="M668" s="11">
        <v>0</v>
      </c>
      <c r="N668" s="11">
        <v>125372</v>
      </c>
      <c r="O668" s="11">
        <v>0</v>
      </c>
      <c r="P668" s="11">
        <v>0</v>
      </c>
      <c r="Q668" s="11">
        <v>0</v>
      </c>
      <c r="R668" s="11">
        <v>0</v>
      </c>
      <c r="S668" s="11" t="s">
        <v>83</v>
      </c>
      <c r="T668" s="11" t="s">
        <v>35</v>
      </c>
      <c r="U668" s="20">
        <v>0</v>
      </c>
      <c r="V668" s="14" t="s">
        <v>3308</v>
      </c>
      <c r="W668" s="20">
        <v>70000</v>
      </c>
      <c r="X668" s="14" t="s">
        <v>1762</v>
      </c>
      <c r="Y668" s="29">
        <v>12</v>
      </c>
      <c r="Z668" s="29"/>
      <c r="AA668" s="14">
        <v>46</v>
      </c>
      <c r="AB668" s="14">
        <v>46</v>
      </c>
      <c r="AC668" s="14">
        <v>0</v>
      </c>
      <c r="AD668" s="14">
        <v>0</v>
      </c>
      <c r="AE668" s="14">
        <v>0</v>
      </c>
      <c r="AF668" s="14">
        <v>0</v>
      </c>
      <c r="AG668" s="47" t="s">
        <v>1083</v>
      </c>
      <c r="AH668" s="14" t="s">
        <v>4397</v>
      </c>
      <c r="AI668" s="14" t="s">
        <v>4398</v>
      </c>
      <c r="AJ668" s="45" t="s">
        <v>727</v>
      </c>
      <c r="AK668" s="11" t="s">
        <v>735</v>
      </c>
      <c r="AL668" s="24" t="s">
        <v>736</v>
      </c>
      <c r="AM668" s="11" t="s">
        <v>118</v>
      </c>
      <c r="AN668" s="11"/>
      <c r="AO668" s="12" t="s">
        <v>737</v>
      </c>
      <c r="AP668" s="14" t="s">
        <v>78</v>
      </c>
      <c r="AQ668" s="14"/>
      <c r="AR668" s="14"/>
      <c r="AS668" s="14"/>
      <c r="AT668" s="14" t="str">
        <f ca="1">IFERROR(VLOOKUP(B668,'[2]2017省级重点项目'!$B$3:$O$206,6,0),"")</f>
        <v/>
      </c>
      <c r="AU668" s="14" t="str">
        <f ca="1" t="shared" si="57"/>
        <v/>
      </c>
      <c r="AV668" s="14" t="str">
        <f ca="1">IFERROR(VLOOKUP(B668,'[2]2017省级重点项目'!$B$3:$O$206,7,0),"")</f>
        <v/>
      </c>
      <c r="AW668" s="14" t="str">
        <f ca="1" t="shared" si="58"/>
        <v/>
      </c>
      <c r="AX668" s="14" t="str">
        <f ca="1">IFERROR(VLOOKUP(B668,'[2]2017省级重点项目'!$B$3:$O$206,12,0),"")</f>
        <v/>
      </c>
      <c r="AY668" s="14" t="str">
        <f ca="1">IFERROR(VLOOKUP(B668,'[2]2017省级重点项目'!$B$3:$O$206,9,0),"")</f>
        <v/>
      </c>
      <c r="AZ668" s="14" t="str">
        <f ca="1">IFERROR(VLOOKUP(B668,'[2]2017省级重点项目'!$B$3:$O$206,10,0),"")</f>
        <v/>
      </c>
    </row>
    <row r="669" s="1" customFormat="1" ht="66" customHeight="1" spans="1:52">
      <c r="A669" s="11">
        <f>IF(AJ669="","",COUNTA($AJ$7:AJ669))</f>
        <v>645</v>
      </c>
      <c r="B669" s="14" t="s">
        <v>4399</v>
      </c>
      <c r="C669" s="14" t="s">
        <v>1607</v>
      </c>
      <c r="D669" s="14" t="s">
        <v>1607</v>
      </c>
      <c r="E669" s="14" t="s">
        <v>1677</v>
      </c>
      <c r="F669" s="14" t="s">
        <v>61</v>
      </c>
      <c r="G669" s="11" t="s">
        <v>2621</v>
      </c>
      <c r="H669" s="14" t="s">
        <v>727</v>
      </c>
      <c r="I669" s="14" t="s">
        <v>1720</v>
      </c>
      <c r="J669" s="14" t="s">
        <v>4400</v>
      </c>
      <c r="K669" s="11" t="s">
        <v>65</v>
      </c>
      <c r="L669" s="20">
        <v>2240000</v>
      </c>
      <c r="M669" s="11">
        <v>2240000</v>
      </c>
      <c r="N669" s="11">
        <v>0</v>
      </c>
      <c r="O669" s="11">
        <v>0</v>
      </c>
      <c r="P669" s="11">
        <v>0</v>
      </c>
      <c r="Q669" s="11">
        <v>0</v>
      </c>
      <c r="R669" s="11">
        <v>0</v>
      </c>
      <c r="S669" s="11" t="s">
        <v>83</v>
      </c>
      <c r="T669" s="11" t="s">
        <v>35</v>
      </c>
      <c r="U669" s="20">
        <v>0</v>
      </c>
      <c r="V669" s="14" t="s">
        <v>4401</v>
      </c>
      <c r="W669" s="20">
        <v>200000</v>
      </c>
      <c r="X669" s="14" t="s">
        <v>4402</v>
      </c>
      <c r="Y669" s="29">
        <v>12</v>
      </c>
      <c r="Z669" s="29"/>
      <c r="AA669" s="14">
        <v>757.6</v>
      </c>
      <c r="AB669" s="14">
        <v>757.6</v>
      </c>
      <c r="AC669" s="14">
        <v>0</v>
      </c>
      <c r="AD669" s="14">
        <v>0</v>
      </c>
      <c r="AE669" s="14">
        <v>0</v>
      </c>
      <c r="AF669" s="14">
        <v>0</v>
      </c>
      <c r="AG669" s="47" t="s">
        <v>1083</v>
      </c>
      <c r="AH669" s="14"/>
      <c r="AI669" s="14" t="s">
        <v>4403</v>
      </c>
      <c r="AJ669" s="45" t="s">
        <v>727</v>
      </c>
      <c r="AK669" s="11" t="s">
        <v>735</v>
      </c>
      <c r="AL669" s="24" t="s">
        <v>736</v>
      </c>
      <c r="AM669" s="11" t="s">
        <v>118</v>
      </c>
      <c r="AN669" s="11"/>
      <c r="AO669" s="12" t="s">
        <v>737</v>
      </c>
      <c r="AP669" s="14"/>
      <c r="AQ669" s="14"/>
      <c r="AR669" s="14"/>
      <c r="AS669" s="14"/>
      <c r="AT669" s="14" t="str">
        <f ca="1">IFERROR(VLOOKUP(B669,'[2]2017省级重点项目'!$B$3:$O$206,6,0),"")</f>
        <v/>
      </c>
      <c r="AU669" s="14" t="str">
        <f ca="1" t="shared" si="57"/>
        <v/>
      </c>
      <c r="AV669" s="14" t="str">
        <f ca="1">IFERROR(VLOOKUP(B669,'[2]2017省级重点项目'!$B$3:$O$206,7,0),"")</f>
        <v/>
      </c>
      <c r="AW669" s="14" t="str">
        <f ca="1" t="shared" si="58"/>
        <v/>
      </c>
      <c r="AX669" s="14" t="str">
        <f ca="1">IFERROR(VLOOKUP(B669,'[2]2017省级重点项目'!$B$3:$O$206,12,0),"")</f>
        <v/>
      </c>
      <c r="AY669" s="14" t="str">
        <f ca="1">IFERROR(VLOOKUP(B669,'[2]2017省级重点项目'!$B$3:$O$206,9,0),"")</f>
        <v/>
      </c>
      <c r="AZ669" s="14" t="str">
        <f ca="1">IFERROR(VLOOKUP(B669,'[2]2017省级重点项目'!$B$3:$O$206,10,0),"")</f>
        <v/>
      </c>
    </row>
    <row r="670" s="1" customFormat="1" ht="61" customHeight="1" spans="1:52">
      <c r="A670" s="11">
        <f>IF(AJ670="","",COUNTA($AJ$7:AJ670))</f>
        <v>646</v>
      </c>
      <c r="B670" s="12" t="s">
        <v>4404</v>
      </c>
      <c r="C670" s="12" t="s">
        <v>295</v>
      </c>
      <c r="D670" s="12" t="s">
        <v>78</v>
      </c>
      <c r="E670" s="12" t="s">
        <v>78</v>
      </c>
      <c r="F670" s="12" t="s">
        <v>61</v>
      </c>
      <c r="G670" s="13" t="s">
        <v>2621</v>
      </c>
      <c r="H670" s="12" t="s">
        <v>62</v>
      </c>
      <c r="I670" s="12" t="s">
        <v>1938</v>
      </c>
      <c r="J670" s="12" t="s">
        <v>4405</v>
      </c>
      <c r="K670" s="13" t="s">
        <v>3088</v>
      </c>
      <c r="L670" s="21">
        <v>1200000</v>
      </c>
      <c r="M670" s="13">
        <v>0</v>
      </c>
      <c r="N670" s="13">
        <v>1200000</v>
      </c>
      <c r="O670" s="13">
        <v>0</v>
      </c>
      <c r="P670" s="13">
        <v>0</v>
      </c>
      <c r="Q670" s="13">
        <v>0</v>
      </c>
      <c r="R670" s="13">
        <v>0</v>
      </c>
      <c r="S670" s="13" t="s">
        <v>66</v>
      </c>
      <c r="T670" s="13" t="s">
        <v>61</v>
      </c>
      <c r="U670" s="21">
        <v>400000</v>
      </c>
      <c r="V670" s="12" t="s">
        <v>4406</v>
      </c>
      <c r="W670" s="21">
        <v>200000</v>
      </c>
      <c r="X670" s="12" t="s">
        <v>4407</v>
      </c>
      <c r="Y670" s="30">
        <v>12</v>
      </c>
      <c r="Z670" s="30"/>
      <c r="AA670" s="12">
        <v>1100</v>
      </c>
      <c r="AB670" s="12">
        <v>1100</v>
      </c>
      <c r="AC670" s="12">
        <v>0</v>
      </c>
      <c r="AD670" s="12">
        <v>0</v>
      </c>
      <c r="AE670" s="12">
        <v>0</v>
      </c>
      <c r="AF670" s="12">
        <v>0</v>
      </c>
      <c r="AG670" s="22" t="s">
        <v>2663</v>
      </c>
      <c r="AH670" s="12" t="s">
        <v>4408</v>
      </c>
      <c r="AI670" s="12" t="s">
        <v>3626</v>
      </c>
      <c r="AJ670" s="46" t="s">
        <v>62</v>
      </c>
      <c r="AK670" s="13" t="s">
        <v>73</v>
      </c>
      <c r="AL670" s="24" t="s">
        <v>755</v>
      </c>
      <c r="AM670" s="13" t="s">
        <v>118</v>
      </c>
      <c r="AN670" s="13"/>
      <c r="AO670" s="12" t="s">
        <v>737</v>
      </c>
      <c r="AP670" s="12" t="s">
        <v>78</v>
      </c>
      <c r="AQ670" s="12"/>
      <c r="AR670" s="12"/>
      <c r="AS670" s="12"/>
      <c r="AT670" s="14" t="str">
        <f ca="1">IFERROR(VLOOKUP(B670,'[2]2017省级重点项目'!$B$3:$O$206,6,0),"")</f>
        <v/>
      </c>
      <c r="AU670" s="14" t="str">
        <f ca="1" t="shared" si="57"/>
        <v/>
      </c>
      <c r="AV670" s="14" t="str">
        <f ca="1">IFERROR(VLOOKUP(B670,'[2]2017省级重点项目'!$B$3:$O$206,7,0),"")</f>
        <v/>
      </c>
      <c r="AW670" s="14" t="str">
        <f ca="1" t="shared" si="58"/>
        <v/>
      </c>
      <c r="AX670" s="14" t="str">
        <f ca="1">IFERROR(VLOOKUP(B670,'[2]2017省级重点项目'!$B$3:$O$206,12,0),"")</f>
        <v/>
      </c>
      <c r="AY670" s="14" t="str">
        <f ca="1">IFERROR(VLOOKUP(B670,'[2]2017省级重点项目'!$B$3:$O$206,9,0),"")</f>
        <v/>
      </c>
      <c r="AZ670" s="14" t="str">
        <f ca="1">IFERROR(VLOOKUP(B670,'[2]2017省级重点项目'!$B$3:$O$206,10,0),"")</f>
        <v/>
      </c>
    </row>
    <row r="671" s="1" customFormat="1" ht="72" customHeight="1" spans="1:52">
      <c r="A671" s="11">
        <f>IF(AJ671="","",COUNTA($AJ$7:AJ671))</f>
        <v>647</v>
      </c>
      <c r="B671" s="12" t="s">
        <v>4409</v>
      </c>
      <c r="C671" s="12" t="s">
        <v>295</v>
      </c>
      <c r="D671" s="12" t="s">
        <v>61</v>
      </c>
      <c r="E671" s="12" t="s">
        <v>61</v>
      </c>
      <c r="F671" s="12" t="s">
        <v>61</v>
      </c>
      <c r="G671" s="13" t="s">
        <v>2621</v>
      </c>
      <c r="H671" s="12" t="s">
        <v>62</v>
      </c>
      <c r="I671" s="12" t="s">
        <v>748</v>
      </c>
      <c r="J671" s="12" t="s">
        <v>4410</v>
      </c>
      <c r="K671" s="13" t="s">
        <v>4411</v>
      </c>
      <c r="L671" s="21">
        <v>660000</v>
      </c>
      <c r="M671" s="13">
        <v>0</v>
      </c>
      <c r="N671" s="13">
        <v>660000</v>
      </c>
      <c r="O671" s="13">
        <v>0</v>
      </c>
      <c r="P671" s="13">
        <v>0</v>
      </c>
      <c r="Q671" s="13">
        <v>0</v>
      </c>
      <c r="R671" s="13">
        <v>0</v>
      </c>
      <c r="S671" s="13" t="s">
        <v>66</v>
      </c>
      <c r="T671" s="13" t="s">
        <v>61</v>
      </c>
      <c r="U671" s="21">
        <v>0</v>
      </c>
      <c r="V671" s="12" t="s">
        <v>4053</v>
      </c>
      <c r="W671" s="21">
        <v>200000</v>
      </c>
      <c r="X671" s="12" t="s">
        <v>1940</v>
      </c>
      <c r="Y671" s="30">
        <v>1</v>
      </c>
      <c r="Z671" s="30"/>
      <c r="AA671" s="12"/>
      <c r="AB671" s="12">
        <v>0</v>
      </c>
      <c r="AC671" s="12">
        <v>0</v>
      </c>
      <c r="AD671" s="12">
        <v>0</v>
      </c>
      <c r="AE671" s="12">
        <v>0</v>
      </c>
      <c r="AF671" s="12">
        <v>0</v>
      </c>
      <c r="AG671" s="22" t="s">
        <v>4412</v>
      </c>
      <c r="AH671" s="12" t="s">
        <v>4413</v>
      </c>
      <c r="AI671" s="12" t="s">
        <v>4413</v>
      </c>
      <c r="AJ671" s="46" t="s">
        <v>62</v>
      </c>
      <c r="AK671" s="13" t="s">
        <v>73</v>
      </c>
      <c r="AL671" s="24" t="s">
        <v>755</v>
      </c>
      <c r="AM671" s="13" t="s">
        <v>118</v>
      </c>
      <c r="AN671" s="13"/>
      <c r="AO671" s="12" t="s">
        <v>737</v>
      </c>
      <c r="AP671" s="12" t="s">
        <v>78</v>
      </c>
      <c r="AQ671" s="12"/>
      <c r="AR671" s="12"/>
      <c r="AS671" s="12"/>
      <c r="AT671" s="14" t="str">
        <f ca="1">IFERROR(VLOOKUP(B671,'[2]2017省级重点项目'!$B$3:$O$206,6,0),"")</f>
        <v/>
      </c>
      <c r="AU671" s="14" t="str">
        <f ca="1" t="shared" si="57"/>
        <v/>
      </c>
      <c r="AV671" s="14" t="str">
        <f ca="1">IFERROR(VLOOKUP(B671,'[2]2017省级重点项目'!$B$3:$O$206,7,0),"")</f>
        <v/>
      </c>
      <c r="AW671" s="14" t="str">
        <f ca="1" t="shared" si="58"/>
        <v/>
      </c>
      <c r="AX671" s="14" t="str">
        <f ca="1">IFERROR(VLOOKUP(B671,'[2]2017省级重点项目'!$B$3:$O$206,12,0),"")</f>
        <v/>
      </c>
      <c r="AY671" s="14" t="str">
        <f ca="1">IFERROR(VLOOKUP(B671,'[2]2017省级重点项目'!$B$3:$O$206,9,0),"")</f>
        <v/>
      </c>
      <c r="AZ671" s="14" t="str">
        <f ca="1">IFERROR(VLOOKUP(B671,'[2]2017省级重点项目'!$B$3:$O$206,10,0),"")</f>
        <v/>
      </c>
    </row>
    <row r="672" s="1" customFormat="1" ht="69" customHeight="1" spans="1:52">
      <c r="A672" s="11">
        <f>IF(AJ672="","",COUNTA($AJ$7:AJ672))</f>
        <v>648</v>
      </c>
      <c r="B672" s="12" t="s">
        <v>4414</v>
      </c>
      <c r="C672" s="12" t="s">
        <v>295</v>
      </c>
      <c r="D672" s="12" t="s">
        <v>61</v>
      </c>
      <c r="E672" s="12" t="s">
        <v>61</v>
      </c>
      <c r="F672" s="12" t="s">
        <v>61</v>
      </c>
      <c r="G672" s="13" t="s">
        <v>2621</v>
      </c>
      <c r="H672" s="12" t="s">
        <v>62</v>
      </c>
      <c r="I672" s="12" t="s">
        <v>748</v>
      </c>
      <c r="J672" s="12" t="s">
        <v>4415</v>
      </c>
      <c r="K672" s="13" t="s">
        <v>4411</v>
      </c>
      <c r="L672" s="21">
        <v>260000</v>
      </c>
      <c r="M672" s="13">
        <v>0</v>
      </c>
      <c r="N672" s="13">
        <v>260000</v>
      </c>
      <c r="O672" s="13">
        <v>0</v>
      </c>
      <c r="P672" s="13">
        <v>0</v>
      </c>
      <c r="Q672" s="13">
        <v>0</v>
      </c>
      <c r="R672" s="13">
        <v>0</v>
      </c>
      <c r="S672" s="13" t="s">
        <v>66</v>
      </c>
      <c r="T672" s="13" t="s">
        <v>61</v>
      </c>
      <c r="U672" s="21">
        <v>0</v>
      </c>
      <c r="V672" s="12" t="s">
        <v>4053</v>
      </c>
      <c r="W672" s="21">
        <v>80000</v>
      </c>
      <c r="X672" s="12" t="s">
        <v>1940</v>
      </c>
      <c r="Y672" s="30">
        <v>1</v>
      </c>
      <c r="Z672" s="30"/>
      <c r="AA672" s="12"/>
      <c r="AB672" s="12">
        <v>0</v>
      </c>
      <c r="AC672" s="12">
        <v>0</v>
      </c>
      <c r="AD672" s="12">
        <v>0</v>
      </c>
      <c r="AE672" s="12">
        <v>0</v>
      </c>
      <c r="AF672" s="12">
        <v>0</v>
      </c>
      <c r="AG672" s="22" t="s">
        <v>4042</v>
      </c>
      <c r="AH672" s="12" t="s">
        <v>4416</v>
      </c>
      <c r="AI672" s="12" t="s">
        <v>4416</v>
      </c>
      <c r="AJ672" s="46" t="s">
        <v>62</v>
      </c>
      <c r="AK672" s="13" t="s">
        <v>73</v>
      </c>
      <c r="AL672" s="24" t="s">
        <v>755</v>
      </c>
      <c r="AM672" s="13" t="s">
        <v>118</v>
      </c>
      <c r="AN672" s="13"/>
      <c r="AO672" s="12" t="s">
        <v>737</v>
      </c>
      <c r="AP672" s="12"/>
      <c r="AQ672" s="12"/>
      <c r="AR672" s="12"/>
      <c r="AS672" s="12"/>
      <c r="AT672" s="14" t="str">
        <f ca="1">IFERROR(VLOOKUP(B672,'[2]2017省级重点项目'!$B$3:$O$206,6,0),"")</f>
        <v/>
      </c>
      <c r="AU672" s="14" t="str">
        <f ca="1" t="shared" si="57"/>
        <v/>
      </c>
      <c r="AV672" s="14" t="str">
        <f ca="1">IFERROR(VLOOKUP(B672,'[2]2017省级重点项目'!$B$3:$O$206,7,0),"")</f>
        <v/>
      </c>
      <c r="AW672" s="14" t="str">
        <f ca="1" t="shared" si="58"/>
        <v/>
      </c>
      <c r="AX672" s="14" t="str">
        <f ca="1">IFERROR(VLOOKUP(B672,'[2]2017省级重点项目'!$B$3:$O$206,12,0),"")</f>
        <v/>
      </c>
      <c r="AY672" s="14" t="str">
        <f ca="1">IFERROR(VLOOKUP(B672,'[2]2017省级重点项目'!$B$3:$O$206,9,0),"")</f>
        <v/>
      </c>
      <c r="AZ672" s="14" t="str">
        <f ca="1">IFERROR(VLOOKUP(B672,'[2]2017省级重点项目'!$B$3:$O$206,10,0),"")</f>
        <v/>
      </c>
    </row>
    <row r="673" s="1" customFormat="1" ht="59" customHeight="1" spans="1:52">
      <c r="A673" s="11">
        <f>IF(AJ673="","",COUNTA($AJ$7:AJ673))</f>
        <v>649</v>
      </c>
      <c r="B673" s="12" t="s">
        <v>4417</v>
      </c>
      <c r="C673" s="12" t="s">
        <v>295</v>
      </c>
      <c r="D673" s="12" t="s">
        <v>61</v>
      </c>
      <c r="E673" s="12" t="s">
        <v>61</v>
      </c>
      <c r="F673" s="12" t="s">
        <v>61</v>
      </c>
      <c r="G673" s="13" t="s">
        <v>2621</v>
      </c>
      <c r="H673" s="12" t="s">
        <v>62</v>
      </c>
      <c r="I673" s="12" t="s">
        <v>739</v>
      </c>
      <c r="J673" s="12" t="s">
        <v>4418</v>
      </c>
      <c r="K673" s="13" t="s">
        <v>825</v>
      </c>
      <c r="L673" s="21">
        <v>518000</v>
      </c>
      <c r="M673" s="13">
        <v>0</v>
      </c>
      <c r="N673" s="13">
        <v>518000</v>
      </c>
      <c r="O673" s="13">
        <v>0</v>
      </c>
      <c r="P673" s="13">
        <v>0</v>
      </c>
      <c r="Q673" s="13">
        <v>0</v>
      </c>
      <c r="R673" s="13">
        <v>0</v>
      </c>
      <c r="S673" s="13" t="s">
        <v>897</v>
      </c>
      <c r="T673" s="13" t="s">
        <v>78</v>
      </c>
      <c r="U673" s="21">
        <v>0</v>
      </c>
      <c r="V673" s="12" t="s">
        <v>4419</v>
      </c>
      <c r="W673" s="21">
        <v>300000</v>
      </c>
      <c r="X673" s="12" t="s">
        <v>4420</v>
      </c>
      <c r="Y673" s="30">
        <v>1</v>
      </c>
      <c r="Z673" s="30"/>
      <c r="AA673" s="12">
        <v>95</v>
      </c>
      <c r="AB673" s="12">
        <v>95</v>
      </c>
      <c r="AC673" s="12">
        <v>0</v>
      </c>
      <c r="AD673" s="12">
        <v>0</v>
      </c>
      <c r="AE673" s="12">
        <v>0</v>
      </c>
      <c r="AF673" s="12">
        <v>0</v>
      </c>
      <c r="AG673" s="22" t="s">
        <v>4421</v>
      </c>
      <c r="AH673" s="12" t="s">
        <v>4422</v>
      </c>
      <c r="AI673" s="12" t="s">
        <v>4423</v>
      </c>
      <c r="AJ673" s="46" t="s">
        <v>62</v>
      </c>
      <c r="AK673" s="13" t="s">
        <v>73</v>
      </c>
      <c r="AL673" s="24" t="s">
        <v>755</v>
      </c>
      <c r="AM673" s="13" t="s">
        <v>118</v>
      </c>
      <c r="AN673" s="13"/>
      <c r="AO673" s="12" t="s">
        <v>737</v>
      </c>
      <c r="AP673" s="12" t="s">
        <v>78</v>
      </c>
      <c r="AQ673" s="12"/>
      <c r="AR673" s="12"/>
      <c r="AS673" s="12"/>
      <c r="AT673" s="14" t="str">
        <f ca="1">IFERROR(VLOOKUP(B673,'[2]2017省级重点项目'!$B$3:$O$206,6,0),"")</f>
        <v/>
      </c>
      <c r="AU673" s="14" t="str">
        <f ca="1" t="shared" si="57"/>
        <v/>
      </c>
      <c r="AV673" s="14" t="str">
        <f ca="1">IFERROR(VLOOKUP(B673,'[2]2017省级重点项目'!$B$3:$O$206,7,0),"")</f>
        <v/>
      </c>
      <c r="AW673" s="14" t="str">
        <f ca="1" t="shared" si="58"/>
        <v/>
      </c>
      <c r="AX673" s="14" t="str">
        <f ca="1">IFERROR(VLOOKUP(B673,'[2]2017省级重点项目'!$B$3:$O$206,12,0),"")</f>
        <v/>
      </c>
      <c r="AY673" s="14" t="str">
        <f ca="1">IFERROR(VLOOKUP(B673,'[2]2017省级重点项目'!$B$3:$O$206,9,0),"")</f>
        <v/>
      </c>
      <c r="AZ673" s="14" t="str">
        <f ca="1">IFERROR(VLOOKUP(B673,'[2]2017省级重点项目'!$B$3:$O$206,10,0),"")</f>
        <v/>
      </c>
    </row>
    <row r="674" s="1" customFormat="1" ht="78" customHeight="1" spans="1:52">
      <c r="A674" s="11">
        <f>IF(AJ674="","",COUNTA($AJ$7:AJ674))</f>
        <v>650</v>
      </c>
      <c r="B674" s="12" t="s">
        <v>4424</v>
      </c>
      <c r="C674" s="12" t="s">
        <v>295</v>
      </c>
      <c r="D674" s="12" t="s">
        <v>61</v>
      </c>
      <c r="E674" s="12" t="s">
        <v>61</v>
      </c>
      <c r="F674" s="12" t="s">
        <v>61</v>
      </c>
      <c r="G674" s="13" t="s">
        <v>2621</v>
      </c>
      <c r="H674" s="12" t="s">
        <v>62</v>
      </c>
      <c r="I674" s="12" t="s">
        <v>1930</v>
      </c>
      <c r="J674" s="12" t="s">
        <v>4425</v>
      </c>
      <c r="K674" s="13" t="s">
        <v>3073</v>
      </c>
      <c r="L674" s="21">
        <v>180000</v>
      </c>
      <c r="M674" s="17">
        <v>0</v>
      </c>
      <c r="N674" s="17">
        <v>180000</v>
      </c>
      <c r="O674" s="17">
        <v>0</v>
      </c>
      <c r="P674" s="17">
        <v>0</v>
      </c>
      <c r="Q674" s="17">
        <v>0</v>
      </c>
      <c r="R674" s="17">
        <v>0</v>
      </c>
      <c r="S674" s="13" t="s">
        <v>66</v>
      </c>
      <c r="T674" s="13" t="s">
        <v>61</v>
      </c>
      <c r="U674" s="21">
        <v>0</v>
      </c>
      <c r="V674" s="12" t="s">
        <v>4426</v>
      </c>
      <c r="W674" s="21">
        <v>10000</v>
      </c>
      <c r="X674" s="12" t="s">
        <v>1870</v>
      </c>
      <c r="Y674" s="30">
        <v>9</v>
      </c>
      <c r="Z674" s="30"/>
      <c r="AA674" s="12" t="s">
        <v>4427</v>
      </c>
      <c r="AB674" s="12" t="s">
        <v>4427</v>
      </c>
      <c r="AC674" s="12" t="s">
        <v>3349</v>
      </c>
      <c r="AD674" s="12" t="s">
        <v>3349</v>
      </c>
      <c r="AE674" s="12" t="s">
        <v>3349</v>
      </c>
      <c r="AF674" s="12" t="s">
        <v>3349</v>
      </c>
      <c r="AG674" s="22" t="s">
        <v>4428</v>
      </c>
      <c r="AH674" s="12" t="s">
        <v>4429</v>
      </c>
      <c r="AI674" s="12" t="s">
        <v>4429</v>
      </c>
      <c r="AJ674" s="46" t="s">
        <v>62</v>
      </c>
      <c r="AK674" s="13" t="s">
        <v>73</v>
      </c>
      <c r="AL674" s="24" t="s">
        <v>755</v>
      </c>
      <c r="AM674" s="13" t="s">
        <v>118</v>
      </c>
      <c r="AN674" s="13"/>
      <c r="AO674" s="12" t="s">
        <v>737</v>
      </c>
      <c r="AP674" s="12" t="s">
        <v>78</v>
      </c>
      <c r="AQ674" s="12"/>
      <c r="AR674" s="12"/>
      <c r="AS674" s="12"/>
      <c r="AT674" s="14" t="str">
        <f ca="1">IFERROR(VLOOKUP(B674,'[2]2017省级重点项目'!$B$3:$O$206,6,0),"")</f>
        <v/>
      </c>
      <c r="AU674" s="14" t="str">
        <f ca="1" t="shared" si="57"/>
        <v/>
      </c>
      <c r="AV674" s="14" t="str">
        <f ca="1">IFERROR(VLOOKUP(B674,'[2]2017省级重点项目'!$B$3:$O$206,7,0),"")</f>
        <v/>
      </c>
      <c r="AW674" s="14" t="str">
        <f ca="1" t="shared" si="58"/>
        <v/>
      </c>
      <c r="AX674" s="14" t="str">
        <f ca="1">IFERROR(VLOOKUP(B674,'[2]2017省级重点项目'!$B$3:$O$206,12,0),"")</f>
        <v/>
      </c>
      <c r="AY674" s="14" t="str">
        <f ca="1">IFERROR(VLOOKUP(B674,'[2]2017省级重点项目'!$B$3:$O$206,9,0),"")</f>
        <v/>
      </c>
      <c r="AZ674" s="14" t="str">
        <f ca="1">IFERROR(VLOOKUP(B674,'[2]2017省级重点项目'!$B$3:$O$206,10,0),"")</f>
        <v/>
      </c>
    </row>
    <row r="675" s="1" customFormat="1" ht="56" customHeight="1" spans="1:52">
      <c r="A675" s="11">
        <f>IF(AJ675="","",COUNTA($AJ$7:AJ675))</f>
        <v>651</v>
      </c>
      <c r="B675" s="12" t="s">
        <v>4430</v>
      </c>
      <c r="C675" s="12" t="s">
        <v>295</v>
      </c>
      <c r="D675" s="12" t="s">
        <v>78</v>
      </c>
      <c r="E675" s="12" t="s">
        <v>78</v>
      </c>
      <c r="F675" s="12" t="s">
        <v>61</v>
      </c>
      <c r="G675" s="13" t="s">
        <v>2621</v>
      </c>
      <c r="H675" s="12" t="s">
        <v>62</v>
      </c>
      <c r="I675" s="12" t="s">
        <v>1161</v>
      </c>
      <c r="J675" s="12" t="s">
        <v>4431</v>
      </c>
      <c r="K675" s="13" t="s">
        <v>3088</v>
      </c>
      <c r="L675" s="21">
        <v>700000</v>
      </c>
      <c r="M675" s="13">
        <v>700000</v>
      </c>
      <c r="N675" s="13">
        <v>0</v>
      </c>
      <c r="O675" s="13">
        <v>0</v>
      </c>
      <c r="P675" s="13">
        <v>0</v>
      </c>
      <c r="Q675" s="13">
        <v>0</v>
      </c>
      <c r="R675" s="13">
        <v>0</v>
      </c>
      <c r="S675" s="13" t="s">
        <v>83</v>
      </c>
      <c r="T675" s="13" t="s">
        <v>61</v>
      </c>
      <c r="U675" s="21">
        <v>0</v>
      </c>
      <c r="V675" s="12" t="s">
        <v>4419</v>
      </c>
      <c r="W675" s="21">
        <v>230000</v>
      </c>
      <c r="X675" s="12" t="s">
        <v>4432</v>
      </c>
      <c r="Y675" s="30">
        <v>12</v>
      </c>
      <c r="Z675" s="30"/>
      <c r="AA675" s="12">
        <v>643</v>
      </c>
      <c r="AB675" s="12">
        <v>0</v>
      </c>
      <c r="AC675" s="12">
        <v>0</v>
      </c>
      <c r="AD675" s="12">
        <v>0</v>
      </c>
      <c r="AE675" s="12">
        <v>0</v>
      </c>
      <c r="AF675" s="12">
        <v>0</v>
      </c>
      <c r="AG675" s="22" t="s">
        <v>4433</v>
      </c>
      <c r="AH675" s="12" t="s">
        <v>3626</v>
      </c>
      <c r="AI675" s="12" t="s">
        <v>3626</v>
      </c>
      <c r="AJ675" s="46" t="s">
        <v>62</v>
      </c>
      <c r="AK675" s="13" t="s">
        <v>73</v>
      </c>
      <c r="AL675" s="24" t="s">
        <v>746</v>
      </c>
      <c r="AM675" s="13" t="s">
        <v>118</v>
      </c>
      <c r="AN675" s="13"/>
      <c r="AO675" s="12" t="s">
        <v>737</v>
      </c>
      <c r="AP675" s="12"/>
      <c r="AQ675" s="12"/>
      <c r="AR675" s="12"/>
      <c r="AS675" s="12"/>
      <c r="AT675" s="14" t="str">
        <f ca="1">IFERROR(VLOOKUP(B675,'[2]2017省级重点项目'!$B$3:$O$206,6,0),"")</f>
        <v/>
      </c>
      <c r="AU675" s="14" t="str">
        <f ca="1" t="shared" si="57"/>
        <v/>
      </c>
      <c r="AV675" s="14" t="str">
        <f ca="1">IFERROR(VLOOKUP(B675,'[2]2017省级重点项目'!$B$3:$O$206,7,0),"")</f>
        <v/>
      </c>
      <c r="AW675" s="14" t="str">
        <f ca="1" t="shared" si="58"/>
        <v/>
      </c>
      <c r="AX675" s="14" t="str">
        <f ca="1">IFERROR(VLOOKUP(B675,'[2]2017省级重点项目'!$B$3:$O$206,12,0),"")</f>
        <v/>
      </c>
      <c r="AY675" s="14" t="str">
        <f ca="1">IFERROR(VLOOKUP(B675,'[2]2017省级重点项目'!$B$3:$O$206,9,0),"")</f>
        <v/>
      </c>
      <c r="AZ675" s="14" t="str">
        <f ca="1">IFERROR(VLOOKUP(B675,'[2]2017省级重点项目'!$B$3:$O$206,10,0),"")</f>
        <v/>
      </c>
    </row>
    <row r="676" s="1" customFormat="1" ht="66" customHeight="1" spans="1:52">
      <c r="A676" s="11">
        <f>IF(AJ676="","",COUNTA($AJ$7:AJ676))</f>
        <v>652</v>
      </c>
      <c r="B676" s="14" t="s">
        <v>4434</v>
      </c>
      <c r="C676" s="14"/>
      <c r="D676" s="14"/>
      <c r="E676" s="14"/>
      <c r="F676" s="14" t="s">
        <v>78</v>
      </c>
      <c r="G676" s="11" t="s">
        <v>2621</v>
      </c>
      <c r="H676" s="14" t="s">
        <v>79</v>
      </c>
      <c r="I676" s="14" t="s">
        <v>764</v>
      </c>
      <c r="J676" s="14" t="s">
        <v>4435</v>
      </c>
      <c r="K676" s="11" t="s">
        <v>3088</v>
      </c>
      <c r="L676" s="20">
        <v>60000</v>
      </c>
      <c r="M676" s="11">
        <v>60000</v>
      </c>
      <c r="N676" s="11"/>
      <c r="O676" s="11"/>
      <c r="P676" s="11"/>
      <c r="Q676" s="11"/>
      <c r="R676" s="11"/>
      <c r="S676" s="11" t="s">
        <v>83</v>
      </c>
      <c r="T676" s="11" t="s">
        <v>766</v>
      </c>
      <c r="U676" s="20">
        <v>0</v>
      </c>
      <c r="V676" s="14" t="s">
        <v>3633</v>
      </c>
      <c r="W676" s="20">
        <v>25000</v>
      </c>
      <c r="X676" s="14" t="s">
        <v>4436</v>
      </c>
      <c r="Y676" s="29">
        <v>12</v>
      </c>
      <c r="Z676" s="29"/>
      <c r="AA676" s="14">
        <v>41.5</v>
      </c>
      <c r="AB676" s="14">
        <v>41.5</v>
      </c>
      <c r="AC676" s="14"/>
      <c r="AD676" s="14"/>
      <c r="AE676" s="14"/>
      <c r="AF676" s="14"/>
      <c r="AG676" s="47" t="s">
        <v>2769</v>
      </c>
      <c r="AH676" s="14"/>
      <c r="AI676" s="14" t="s">
        <v>4437</v>
      </c>
      <c r="AJ676" s="45" t="s">
        <v>79</v>
      </c>
      <c r="AK676" s="11" t="s">
        <v>89</v>
      </c>
      <c r="AL676" s="24" t="s">
        <v>857</v>
      </c>
      <c r="AM676" s="11" t="s">
        <v>118</v>
      </c>
      <c r="AN676" s="11"/>
      <c r="AO676" s="12" t="s">
        <v>737</v>
      </c>
      <c r="AP676" s="14" t="s">
        <v>78</v>
      </c>
      <c r="AQ676" s="14"/>
      <c r="AR676" s="14"/>
      <c r="AS676" s="14"/>
      <c r="AT676" s="14" t="str">
        <f ca="1">IFERROR(VLOOKUP(B676,'[2]2017省级重点项目'!$B$3:$O$206,6,0),"")</f>
        <v/>
      </c>
      <c r="AU676" s="14" t="str">
        <f ca="1" t="shared" si="57"/>
        <v/>
      </c>
      <c r="AV676" s="14" t="str">
        <f ca="1">IFERROR(VLOOKUP(B676,'[2]2017省级重点项目'!$B$3:$O$206,7,0),"")</f>
        <v/>
      </c>
      <c r="AW676" s="14" t="str">
        <f ca="1" t="shared" si="58"/>
        <v/>
      </c>
      <c r="AX676" s="14" t="str">
        <f ca="1">IFERROR(VLOOKUP(B676,'[2]2017省级重点项目'!$B$3:$O$206,12,0),"")</f>
        <v/>
      </c>
      <c r="AY676" s="14" t="str">
        <f ca="1">IFERROR(VLOOKUP(B676,'[2]2017省级重点项目'!$B$3:$O$206,9,0),"")</f>
        <v/>
      </c>
      <c r="AZ676" s="14" t="str">
        <f ca="1">IFERROR(VLOOKUP(B676,'[2]2017省级重点项目'!$B$3:$O$206,10,0),"")</f>
        <v/>
      </c>
    </row>
    <row r="677" s="1" customFormat="1" ht="63" customHeight="1" spans="1:52">
      <c r="A677" s="11">
        <f>IF(AJ677="","",COUNTA($AJ$7:AJ677))</f>
        <v>653</v>
      </c>
      <c r="B677" s="15" t="s">
        <v>4438</v>
      </c>
      <c r="C677" s="17"/>
      <c r="D677" s="17"/>
      <c r="E677" s="17"/>
      <c r="F677" s="17" t="s">
        <v>78</v>
      </c>
      <c r="G677" s="13" t="s">
        <v>2621</v>
      </c>
      <c r="H677" s="15" t="s">
        <v>79</v>
      </c>
      <c r="I677" s="15" t="s">
        <v>764</v>
      </c>
      <c r="J677" s="15" t="s">
        <v>4439</v>
      </c>
      <c r="K677" s="17" t="s">
        <v>825</v>
      </c>
      <c r="L677" s="21">
        <v>193000</v>
      </c>
      <c r="M677" s="17">
        <v>80000</v>
      </c>
      <c r="N677" s="17"/>
      <c r="O677" s="17"/>
      <c r="P677" s="17"/>
      <c r="Q677" s="17"/>
      <c r="R677" s="17"/>
      <c r="S677" s="17" t="s">
        <v>83</v>
      </c>
      <c r="T677" s="17" t="s">
        <v>35</v>
      </c>
      <c r="U677" s="21">
        <v>0</v>
      </c>
      <c r="V677" s="15" t="s">
        <v>4440</v>
      </c>
      <c r="W677" s="21">
        <v>120000</v>
      </c>
      <c r="X677" s="15" t="s">
        <v>4441</v>
      </c>
      <c r="Y677" s="30">
        <v>8</v>
      </c>
      <c r="Z677" s="30"/>
      <c r="AA677" s="17">
        <v>540</v>
      </c>
      <c r="AB677" s="17">
        <v>540</v>
      </c>
      <c r="AC677" s="17"/>
      <c r="AD677" s="17"/>
      <c r="AE677" s="17"/>
      <c r="AF677" s="17"/>
      <c r="AG677" s="48" t="s">
        <v>4442</v>
      </c>
      <c r="AH677" s="15" t="s">
        <v>4443</v>
      </c>
      <c r="AI677" s="15" t="s">
        <v>4444</v>
      </c>
      <c r="AJ677" s="45" t="s">
        <v>79</v>
      </c>
      <c r="AK677" s="11" t="s">
        <v>89</v>
      </c>
      <c r="AL677" s="24" t="s">
        <v>857</v>
      </c>
      <c r="AM677" s="11" t="s">
        <v>118</v>
      </c>
      <c r="AN677" s="11"/>
      <c r="AO677" s="12"/>
      <c r="AP677" s="14"/>
      <c r="AQ677" s="14"/>
      <c r="AR677" s="14"/>
      <c r="AS677" s="14"/>
      <c r="AT677" s="14" t="str">
        <f ca="1">IFERROR(VLOOKUP(B677,'[2]2017省级重点项目'!$B$3:$O$206,6,0),"")</f>
        <v/>
      </c>
      <c r="AU677" s="14" t="str">
        <f ca="1" t="shared" si="57"/>
        <v/>
      </c>
      <c r="AV677" s="14" t="str">
        <f ca="1">IFERROR(VLOOKUP(B677,'[2]2017省级重点项目'!$B$3:$O$206,7,0),"")</f>
        <v/>
      </c>
      <c r="AW677" s="14" t="str">
        <f ca="1" t="shared" si="58"/>
        <v/>
      </c>
      <c r="AX677" s="14" t="str">
        <f ca="1">IFERROR(VLOOKUP(B677,'[2]2017省级重点项目'!$B$3:$O$206,12,0),"")</f>
        <v/>
      </c>
      <c r="AY677" s="14" t="str">
        <f ca="1">IFERROR(VLOOKUP(B677,'[2]2017省级重点项目'!$B$3:$O$206,9,0),"")</f>
        <v/>
      </c>
      <c r="AZ677" s="14" t="str">
        <f ca="1">IFERROR(VLOOKUP(B677,'[2]2017省级重点项目'!$B$3:$O$206,10,0),"")</f>
        <v/>
      </c>
    </row>
    <row r="678" s="1" customFormat="1" ht="58" customHeight="1" spans="1:52">
      <c r="A678" s="11">
        <f>IF(AJ678="","",COUNTA($AJ$7:AJ678))</f>
        <v>654</v>
      </c>
      <c r="B678" s="14" t="s">
        <v>4445</v>
      </c>
      <c r="C678" s="14"/>
      <c r="D678" s="14"/>
      <c r="E678" s="14"/>
      <c r="F678" s="14" t="s">
        <v>78</v>
      </c>
      <c r="G678" s="11" t="s">
        <v>2621</v>
      </c>
      <c r="H678" s="14" t="s">
        <v>79</v>
      </c>
      <c r="I678" s="14" t="s">
        <v>80</v>
      </c>
      <c r="J678" s="14" t="s">
        <v>4446</v>
      </c>
      <c r="K678" s="11" t="s">
        <v>3073</v>
      </c>
      <c r="L678" s="20">
        <v>230000</v>
      </c>
      <c r="M678" s="11">
        <v>160000</v>
      </c>
      <c r="N678" s="11"/>
      <c r="O678" s="11"/>
      <c r="P678" s="11"/>
      <c r="Q678" s="11"/>
      <c r="R678" s="11"/>
      <c r="S678" s="11" t="s">
        <v>83</v>
      </c>
      <c r="T678" s="11" t="s">
        <v>35</v>
      </c>
      <c r="U678" s="20">
        <v>0</v>
      </c>
      <c r="V678" s="14" t="s">
        <v>3357</v>
      </c>
      <c r="W678" s="20">
        <v>80000</v>
      </c>
      <c r="X678" s="14" t="s">
        <v>4447</v>
      </c>
      <c r="Y678" s="29">
        <v>7</v>
      </c>
      <c r="Z678" s="29"/>
      <c r="AA678" s="14">
        <v>388</v>
      </c>
      <c r="AB678" s="14">
        <v>388</v>
      </c>
      <c r="AC678" s="14"/>
      <c r="AD678" s="14"/>
      <c r="AE678" s="14"/>
      <c r="AF678" s="14"/>
      <c r="AG678" s="47" t="s">
        <v>4448</v>
      </c>
      <c r="AH678" s="14" t="s">
        <v>4449</v>
      </c>
      <c r="AI678" s="14" t="s">
        <v>4450</v>
      </c>
      <c r="AJ678" s="45" t="s">
        <v>79</v>
      </c>
      <c r="AK678" s="11" t="s">
        <v>89</v>
      </c>
      <c r="AL678" s="24" t="s">
        <v>857</v>
      </c>
      <c r="AM678" s="11" t="s">
        <v>118</v>
      </c>
      <c r="AN678" s="11"/>
      <c r="AO678" s="12" t="s">
        <v>737</v>
      </c>
      <c r="AP678" s="14" t="s">
        <v>78</v>
      </c>
      <c r="AQ678" s="14"/>
      <c r="AR678" s="14"/>
      <c r="AS678" s="14"/>
      <c r="AT678" s="14" t="str">
        <f ca="1">IFERROR(VLOOKUP(B678,'[2]2017省级重点项目'!$B$3:$O$206,6,0),"")</f>
        <v/>
      </c>
      <c r="AU678" s="14" t="str">
        <f ca="1" t="shared" si="57"/>
        <v/>
      </c>
      <c r="AV678" s="14" t="str">
        <f ca="1">IFERROR(VLOOKUP(B678,'[2]2017省级重点项目'!$B$3:$O$206,7,0),"")</f>
        <v/>
      </c>
      <c r="AW678" s="14" t="str">
        <f ca="1" t="shared" si="58"/>
        <v/>
      </c>
      <c r="AX678" s="14" t="str">
        <f ca="1">IFERROR(VLOOKUP(B678,'[2]2017省级重点项目'!$B$3:$O$206,12,0),"")</f>
        <v/>
      </c>
      <c r="AY678" s="14" t="str">
        <f ca="1">IFERROR(VLOOKUP(B678,'[2]2017省级重点项目'!$B$3:$O$206,9,0),"")</f>
        <v/>
      </c>
      <c r="AZ678" s="14" t="str">
        <f ca="1">IFERROR(VLOOKUP(B678,'[2]2017省级重点项目'!$B$3:$O$206,10,0),"")</f>
        <v/>
      </c>
    </row>
    <row r="679" s="1" customFormat="1" ht="69" customHeight="1" spans="1:52">
      <c r="A679" s="11">
        <f>IF(AJ679="","",COUNTA($AJ$7:AJ679))</f>
        <v>655</v>
      </c>
      <c r="B679" s="14" t="s">
        <v>4451</v>
      </c>
      <c r="C679" s="14"/>
      <c r="D679" s="14"/>
      <c r="E679" s="14"/>
      <c r="F679" s="14" t="s">
        <v>78</v>
      </c>
      <c r="G679" s="11" t="s">
        <v>2621</v>
      </c>
      <c r="H679" s="14" t="s">
        <v>79</v>
      </c>
      <c r="I679" s="14" t="s">
        <v>1194</v>
      </c>
      <c r="J679" s="14" t="s">
        <v>4452</v>
      </c>
      <c r="K679" s="11" t="s">
        <v>3088</v>
      </c>
      <c r="L679" s="20">
        <v>210000</v>
      </c>
      <c r="M679" s="11">
        <v>210000</v>
      </c>
      <c r="N679" s="11"/>
      <c r="O679" s="11"/>
      <c r="P679" s="11"/>
      <c r="Q679" s="11"/>
      <c r="R679" s="11"/>
      <c r="S679" s="11" t="s">
        <v>83</v>
      </c>
      <c r="T679" s="11" t="s">
        <v>766</v>
      </c>
      <c r="U679" s="20">
        <v>0</v>
      </c>
      <c r="V679" s="14" t="s">
        <v>3633</v>
      </c>
      <c r="W679" s="20">
        <v>138000</v>
      </c>
      <c r="X679" s="14" t="s">
        <v>4453</v>
      </c>
      <c r="Y679" s="29">
        <v>12</v>
      </c>
      <c r="Z679" s="29"/>
      <c r="AA679" s="14">
        <v>222</v>
      </c>
      <c r="AB679" s="14">
        <v>222</v>
      </c>
      <c r="AC679" s="14"/>
      <c r="AD679" s="14"/>
      <c r="AE679" s="14"/>
      <c r="AF679" s="14"/>
      <c r="AG679" s="47" t="s">
        <v>2769</v>
      </c>
      <c r="AH679" s="14"/>
      <c r="AI679" s="14" t="s">
        <v>4437</v>
      </c>
      <c r="AJ679" s="45" t="s">
        <v>79</v>
      </c>
      <c r="AK679" s="11" t="s">
        <v>89</v>
      </c>
      <c r="AL679" s="24" t="s">
        <v>857</v>
      </c>
      <c r="AM679" s="11" t="s">
        <v>118</v>
      </c>
      <c r="AN679" s="11"/>
      <c r="AO679" s="12" t="s">
        <v>737</v>
      </c>
      <c r="AP679" s="14" t="s">
        <v>78</v>
      </c>
      <c r="AQ679" s="14"/>
      <c r="AR679" s="14"/>
      <c r="AS679" s="14"/>
      <c r="AT679" s="14" t="str">
        <f ca="1">IFERROR(VLOOKUP(B679,'[2]2017省级重点项目'!$B$3:$O$206,6,0),"")</f>
        <v/>
      </c>
      <c r="AU679" s="14" t="str">
        <f ca="1" t="shared" si="57"/>
        <v/>
      </c>
      <c r="AV679" s="14" t="str">
        <f ca="1">IFERROR(VLOOKUP(B679,'[2]2017省级重点项目'!$B$3:$O$206,7,0),"")</f>
        <v/>
      </c>
      <c r="AW679" s="14" t="str">
        <f ca="1" t="shared" si="58"/>
        <v/>
      </c>
      <c r="AX679" s="14" t="str">
        <f ca="1">IFERROR(VLOOKUP(B679,'[2]2017省级重点项目'!$B$3:$O$206,12,0),"")</f>
        <v/>
      </c>
      <c r="AY679" s="14" t="str">
        <f ca="1">IFERROR(VLOOKUP(B679,'[2]2017省级重点项目'!$B$3:$O$206,9,0),"")</f>
        <v/>
      </c>
      <c r="AZ679" s="14" t="str">
        <f ca="1">IFERROR(VLOOKUP(B679,'[2]2017省级重点项目'!$B$3:$O$206,10,0),"")</f>
        <v/>
      </c>
    </row>
    <row r="680" s="1" customFormat="1" ht="48" customHeight="1" spans="1:52">
      <c r="A680" s="11">
        <f>IF(AJ680="","",COUNTA($AJ$7:AJ680))</f>
        <v>656</v>
      </c>
      <c r="B680" s="15" t="s">
        <v>4454</v>
      </c>
      <c r="C680" s="17"/>
      <c r="D680" s="17"/>
      <c r="E680" s="17"/>
      <c r="F680" s="17" t="s">
        <v>78</v>
      </c>
      <c r="G680" s="13" t="s">
        <v>2621</v>
      </c>
      <c r="H680" s="15" t="s">
        <v>79</v>
      </c>
      <c r="I680" s="15" t="s">
        <v>764</v>
      </c>
      <c r="J680" s="15" t="s">
        <v>4455</v>
      </c>
      <c r="K680" s="17" t="s">
        <v>1598</v>
      </c>
      <c r="L680" s="21">
        <v>25000</v>
      </c>
      <c r="M680" s="17"/>
      <c r="N680" s="17"/>
      <c r="O680" s="17"/>
      <c r="P680" s="17"/>
      <c r="Q680" s="17"/>
      <c r="R680" s="17"/>
      <c r="S680" s="17" t="s">
        <v>83</v>
      </c>
      <c r="T680" s="17" t="s">
        <v>35</v>
      </c>
      <c r="U680" s="21">
        <v>0</v>
      </c>
      <c r="V680" s="15" t="s">
        <v>4440</v>
      </c>
      <c r="W680" s="21">
        <v>25000</v>
      </c>
      <c r="X680" s="15" t="s">
        <v>4456</v>
      </c>
      <c r="Y680" s="30">
        <v>5</v>
      </c>
      <c r="Z680" s="30">
        <v>12</v>
      </c>
      <c r="AA680" s="17">
        <v>102.38</v>
      </c>
      <c r="AB680" s="17">
        <v>102.38</v>
      </c>
      <c r="AC680" s="17"/>
      <c r="AD680" s="17"/>
      <c r="AE680" s="17"/>
      <c r="AF680" s="17"/>
      <c r="AG680" s="48" t="s">
        <v>4442</v>
      </c>
      <c r="AH680" s="15" t="s">
        <v>4443</v>
      </c>
      <c r="AI680" s="15" t="s">
        <v>4444</v>
      </c>
      <c r="AJ680" s="45" t="s">
        <v>79</v>
      </c>
      <c r="AK680" s="11" t="s">
        <v>89</v>
      </c>
      <c r="AL680" s="24" t="s">
        <v>857</v>
      </c>
      <c r="AM680" s="11" t="s">
        <v>118</v>
      </c>
      <c r="AN680" s="11"/>
      <c r="AO680" s="12"/>
      <c r="AP680" s="14"/>
      <c r="AQ680" s="14"/>
      <c r="AR680" s="14"/>
      <c r="AS680" s="14"/>
      <c r="AT680" s="14" t="str">
        <f ca="1">IFERROR(VLOOKUP(B680,'[2]2017省级重点项目'!$B$3:$O$206,6,0),"")</f>
        <v/>
      </c>
      <c r="AU680" s="14" t="str">
        <f ca="1" t="shared" si="57"/>
        <v/>
      </c>
      <c r="AV680" s="14" t="str">
        <f ca="1">IFERROR(VLOOKUP(B680,'[2]2017省级重点项目'!$B$3:$O$206,7,0),"")</f>
        <v/>
      </c>
      <c r="AW680" s="14" t="str">
        <f ca="1" t="shared" si="58"/>
        <v/>
      </c>
      <c r="AX680" s="14" t="str">
        <f ca="1">IFERROR(VLOOKUP(B680,'[2]2017省级重点项目'!$B$3:$O$206,12,0),"")</f>
        <v/>
      </c>
      <c r="AY680" s="14" t="str">
        <f ca="1">IFERROR(VLOOKUP(B680,'[2]2017省级重点项目'!$B$3:$O$206,9,0),"")</f>
        <v/>
      </c>
      <c r="AZ680" s="14" t="str">
        <f ca="1">IFERROR(VLOOKUP(B680,'[2]2017省级重点项目'!$B$3:$O$206,10,0),"")</f>
        <v/>
      </c>
    </row>
    <row r="681" s="1" customFormat="1" ht="72" customHeight="1" spans="1:52">
      <c r="A681" s="11">
        <f>IF(AJ681="","",COUNTA($AJ$7:AJ681))</f>
        <v>657</v>
      </c>
      <c r="B681" s="12" t="s">
        <v>4457</v>
      </c>
      <c r="C681" s="12" t="s">
        <v>150</v>
      </c>
      <c r="D681" s="12" t="s">
        <v>61</v>
      </c>
      <c r="E681" s="12" t="s">
        <v>61</v>
      </c>
      <c r="F681" s="12" t="s">
        <v>61</v>
      </c>
      <c r="G681" s="13" t="s">
        <v>2621</v>
      </c>
      <c r="H681" s="12" t="s">
        <v>130</v>
      </c>
      <c r="I681" s="12" t="s">
        <v>651</v>
      </c>
      <c r="J681" s="12" t="s">
        <v>4458</v>
      </c>
      <c r="K681" s="13" t="s">
        <v>3073</v>
      </c>
      <c r="L681" s="21">
        <v>90000</v>
      </c>
      <c r="M681" s="13">
        <v>90000</v>
      </c>
      <c r="N681" s="13">
        <v>0</v>
      </c>
      <c r="O681" s="13">
        <v>0</v>
      </c>
      <c r="P681" s="13">
        <v>0</v>
      </c>
      <c r="Q681" s="13">
        <v>0</v>
      </c>
      <c r="R681" s="13">
        <v>0</v>
      </c>
      <c r="S681" s="13" t="s">
        <v>352</v>
      </c>
      <c r="T681" s="13" t="s">
        <v>123</v>
      </c>
      <c r="U681" s="21">
        <v>0</v>
      </c>
      <c r="V681" s="12" t="s">
        <v>4459</v>
      </c>
      <c r="W681" s="21">
        <v>10000</v>
      </c>
      <c r="X681" s="12" t="s">
        <v>4460</v>
      </c>
      <c r="Y681" s="30">
        <v>12</v>
      </c>
      <c r="Z681" s="30"/>
      <c r="AA681" s="12">
        <v>40</v>
      </c>
      <c r="AB681" s="12">
        <v>0</v>
      </c>
      <c r="AC681" s="12">
        <v>0</v>
      </c>
      <c r="AD681" s="12">
        <v>0</v>
      </c>
      <c r="AE681" s="12">
        <v>0</v>
      </c>
      <c r="AF681" s="12">
        <v>0</v>
      </c>
      <c r="AG681" s="22" t="s">
        <v>4461</v>
      </c>
      <c r="AH681" s="12" t="s">
        <v>4462</v>
      </c>
      <c r="AI681" s="12" t="s">
        <v>4463</v>
      </c>
      <c r="AJ681" s="46" t="s">
        <v>130</v>
      </c>
      <c r="AK681" s="13" t="s">
        <v>139</v>
      </c>
      <c r="AL681" s="24" t="s">
        <v>140</v>
      </c>
      <c r="AM681" s="13" t="s">
        <v>118</v>
      </c>
      <c r="AN681" s="13"/>
      <c r="AO681" s="12" t="s">
        <v>737</v>
      </c>
      <c r="AP681" s="12" t="s">
        <v>61</v>
      </c>
      <c r="AQ681" s="12"/>
      <c r="AR681" s="12"/>
      <c r="AS681" s="12"/>
      <c r="AT681" s="14" t="str">
        <f ca="1">IFERROR(VLOOKUP(B681,'[2]2017省级重点项目'!$B$3:$O$206,6,0),"")</f>
        <v/>
      </c>
      <c r="AU681" s="14" t="str">
        <f ca="1" t="shared" si="57"/>
        <v/>
      </c>
      <c r="AV681" s="14" t="str">
        <f ca="1">IFERROR(VLOOKUP(B681,'[2]2017省级重点项目'!$B$3:$O$206,7,0),"")</f>
        <v/>
      </c>
      <c r="AW681" s="14" t="str">
        <f ca="1" t="shared" si="58"/>
        <v/>
      </c>
      <c r="AX681" s="14" t="str">
        <f ca="1">IFERROR(VLOOKUP(B681,'[2]2017省级重点项目'!$B$3:$O$206,12,0),"")</f>
        <v/>
      </c>
      <c r="AY681" s="14" t="str">
        <f ca="1">IFERROR(VLOOKUP(B681,'[2]2017省级重点项目'!$B$3:$O$206,9,0),"")</f>
        <v/>
      </c>
      <c r="AZ681" s="14" t="str">
        <f ca="1">IFERROR(VLOOKUP(B681,'[2]2017省级重点项目'!$B$3:$O$206,10,0),"")</f>
        <v/>
      </c>
    </row>
    <row r="682" s="1" customFormat="1" ht="54" customHeight="1" spans="1:52">
      <c r="A682" s="11">
        <f>IF(AJ682="","",COUNTA($AJ$7:AJ682))</f>
        <v>658</v>
      </c>
      <c r="B682" s="12" t="s">
        <v>4464</v>
      </c>
      <c r="C682" s="12" t="s">
        <v>150</v>
      </c>
      <c r="D682" s="12" t="s">
        <v>61</v>
      </c>
      <c r="E682" s="12" t="s">
        <v>61</v>
      </c>
      <c r="F682" s="12" t="s">
        <v>61</v>
      </c>
      <c r="G682" s="13" t="s">
        <v>2621</v>
      </c>
      <c r="H682" s="12" t="s">
        <v>130</v>
      </c>
      <c r="I682" s="12" t="s">
        <v>2227</v>
      </c>
      <c r="J682" s="12" t="s">
        <v>4465</v>
      </c>
      <c r="K682" s="13" t="s">
        <v>3088</v>
      </c>
      <c r="L682" s="21">
        <v>650000</v>
      </c>
      <c r="M682" s="13">
        <v>300000</v>
      </c>
      <c r="N682" s="13">
        <v>0</v>
      </c>
      <c r="O682" s="13">
        <v>0</v>
      </c>
      <c r="P682" s="13">
        <v>0</v>
      </c>
      <c r="Q682" s="13">
        <v>0</v>
      </c>
      <c r="R682" s="13">
        <v>0</v>
      </c>
      <c r="S682" s="13" t="s">
        <v>626</v>
      </c>
      <c r="T682" s="13" t="s">
        <v>35</v>
      </c>
      <c r="U682" s="21">
        <v>0</v>
      </c>
      <c r="V682" s="12" t="s">
        <v>4466</v>
      </c>
      <c r="W682" s="21">
        <v>300000</v>
      </c>
      <c r="X682" s="12" t="s">
        <v>4467</v>
      </c>
      <c r="Y682" s="30">
        <v>9</v>
      </c>
      <c r="Z682" s="30"/>
      <c r="AA682" s="12">
        <v>500</v>
      </c>
      <c r="AB682" s="12">
        <v>500</v>
      </c>
      <c r="AC682" s="12">
        <v>0</v>
      </c>
      <c r="AD682" s="12">
        <v>0</v>
      </c>
      <c r="AE682" s="12">
        <v>0</v>
      </c>
      <c r="AF682" s="12">
        <v>0</v>
      </c>
      <c r="AG682" s="22" t="s">
        <v>4468</v>
      </c>
      <c r="AH682" s="12" t="s">
        <v>4469</v>
      </c>
      <c r="AI682" s="12" t="s">
        <v>4470</v>
      </c>
      <c r="AJ682" s="46" t="s">
        <v>130</v>
      </c>
      <c r="AK682" s="13" t="s">
        <v>139</v>
      </c>
      <c r="AL682" s="24" t="s">
        <v>140</v>
      </c>
      <c r="AM682" s="13" t="s">
        <v>118</v>
      </c>
      <c r="AN682" s="13"/>
      <c r="AO682" s="12" t="s">
        <v>737</v>
      </c>
      <c r="AP682" s="12"/>
      <c r="AQ682" s="12"/>
      <c r="AR682" s="12"/>
      <c r="AS682" s="12"/>
      <c r="AT682" s="14" t="str">
        <f ca="1">IFERROR(VLOOKUP(B682,'[2]2017省级重点项目'!$B$3:$O$206,6,0),"")</f>
        <v/>
      </c>
      <c r="AU682" s="14" t="str">
        <f ca="1" t="shared" si="57"/>
        <v/>
      </c>
      <c r="AV682" s="14" t="str">
        <f ca="1">IFERROR(VLOOKUP(B682,'[2]2017省级重点项目'!$B$3:$O$206,7,0),"")</f>
        <v/>
      </c>
      <c r="AW682" s="14" t="str">
        <f ca="1" t="shared" si="58"/>
        <v/>
      </c>
      <c r="AX682" s="14" t="str">
        <f ca="1">IFERROR(VLOOKUP(B682,'[2]2017省级重点项目'!$B$3:$O$206,12,0),"")</f>
        <v/>
      </c>
      <c r="AY682" s="14" t="str">
        <f ca="1">IFERROR(VLOOKUP(B682,'[2]2017省级重点项目'!$B$3:$O$206,9,0),"")</f>
        <v/>
      </c>
      <c r="AZ682" s="14" t="str">
        <f ca="1">IFERROR(VLOOKUP(B682,'[2]2017省级重点项目'!$B$3:$O$206,10,0),"")</f>
        <v/>
      </c>
    </row>
    <row r="683" s="1" customFormat="1" ht="72" customHeight="1" spans="1:52">
      <c r="A683" s="11">
        <f>IF(AJ683="","",COUNTA($AJ$7:AJ683))</f>
        <v>659</v>
      </c>
      <c r="B683" s="12" t="s">
        <v>4471</v>
      </c>
      <c r="C683" s="12" t="s">
        <v>61</v>
      </c>
      <c r="D683" s="12" t="s">
        <v>61</v>
      </c>
      <c r="E683" s="12" t="s">
        <v>61</v>
      </c>
      <c r="F683" s="12" t="s">
        <v>78</v>
      </c>
      <c r="G683" s="13" t="s">
        <v>2621</v>
      </c>
      <c r="H683" s="12" t="s">
        <v>119</v>
      </c>
      <c r="I683" s="12" t="s">
        <v>1356</v>
      </c>
      <c r="J683" s="12" t="s">
        <v>4472</v>
      </c>
      <c r="K683" s="13" t="s">
        <v>825</v>
      </c>
      <c r="L683" s="21">
        <v>115000</v>
      </c>
      <c r="M683" s="13"/>
      <c r="N683" s="13">
        <v>115000</v>
      </c>
      <c r="O683" s="13"/>
      <c r="P683" s="13"/>
      <c r="Q683" s="13"/>
      <c r="R683" s="13"/>
      <c r="S683" s="13" t="s">
        <v>83</v>
      </c>
      <c r="T683" s="13" t="s">
        <v>61</v>
      </c>
      <c r="U683" s="21">
        <v>0</v>
      </c>
      <c r="V683" s="12" t="s">
        <v>2536</v>
      </c>
      <c r="W683" s="21">
        <v>50000</v>
      </c>
      <c r="X683" s="12" t="s">
        <v>4473</v>
      </c>
      <c r="Y683" s="30">
        <v>12</v>
      </c>
      <c r="Z683" s="29"/>
      <c r="AA683" s="12" t="s">
        <v>4474</v>
      </c>
      <c r="AB683" s="12"/>
      <c r="AC683" s="12"/>
      <c r="AD683" s="12"/>
      <c r="AE683" s="12"/>
      <c r="AF683" s="12"/>
      <c r="AG683" s="22" t="s">
        <v>1136</v>
      </c>
      <c r="AH683" s="12" t="s">
        <v>1137</v>
      </c>
      <c r="AI683" s="12" t="s">
        <v>2947</v>
      </c>
      <c r="AJ683" s="46" t="s">
        <v>1139</v>
      </c>
      <c r="AK683" s="13" t="s">
        <v>1123</v>
      </c>
      <c r="AL683" s="84" t="s">
        <v>857</v>
      </c>
      <c r="AM683" s="13" t="s">
        <v>118</v>
      </c>
      <c r="AN683" s="12"/>
      <c r="AO683" s="12"/>
      <c r="AP683" s="12"/>
      <c r="AQ683" s="12"/>
      <c r="AR683" s="12"/>
      <c r="AS683" s="12" t="s">
        <v>78</v>
      </c>
      <c r="AT683" s="14" t="str">
        <f ca="1">IFERROR(VLOOKUP(B683,'[2]2017省级重点项目'!$B$3:$O$206,6,0),"")</f>
        <v/>
      </c>
      <c r="AU683" s="14" t="str">
        <f ca="1" t="shared" si="57"/>
        <v/>
      </c>
      <c r="AV683" s="14" t="str">
        <f ca="1">IFERROR(VLOOKUP(B683,'[2]2017省级重点项目'!$B$3:$O$206,7,0),"")</f>
        <v/>
      </c>
      <c r="AW683" s="14" t="str">
        <f ca="1" t="shared" si="58"/>
        <v/>
      </c>
      <c r="AX683" s="14" t="str">
        <f ca="1">IFERROR(VLOOKUP(B683,'[2]2017省级重点项目'!$B$3:$O$206,12,0),"")</f>
        <v/>
      </c>
      <c r="AY683" s="14" t="str">
        <f ca="1">IFERROR(VLOOKUP(B683,'[2]2017省级重点项目'!$B$3:$O$206,9,0),"")</f>
        <v/>
      </c>
      <c r="AZ683" s="14" t="str">
        <f ca="1">IFERROR(VLOOKUP(B683,'[2]2017省级重点项目'!$B$3:$O$206,10,0),"")</f>
        <v/>
      </c>
    </row>
    <row r="684" s="1" customFormat="1" ht="21" customHeight="1" spans="1:53">
      <c r="A684" s="11"/>
      <c r="B684" s="13" t="s">
        <v>2958</v>
      </c>
      <c r="C684" s="11"/>
      <c r="D684" s="11"/>
      <c r="E684" s="11"/>
      <c r="F684" s="11"/>
      <c r="G684" s="11"/>
      <c r="H684" s="11"/>
      <c r="I684" s="11"/>
      <c r="J684" s="11">
        <f ca="1">COUNTIFS(AM:AM,"计划新开工",G:G,B684)</f>
        <v>6</v>
      </c>
      <c r="K684" s="11" t="s">
        <v>56</v>
      </c>
      <c r="L684" s="20">
        <f ca="1">SUMIFS(L:L,AM:AM,"计划新开工",G:G,B684)</f>
        <v>1517100</v>
      </c>
      <c r="M684" s="11"/>
      <c r="N684" s="11"/>
      <c r="O684" s="11"/>
      <c r="P684" s="11"/>
      <c r="Q684" s="11"/>
      <c r="R684" s="11"/>
      <c r="S684" s="11"/>
      <c r="T684" s="11"/>
      <c r="U684" s="20">
        <f ca="1">SUMIFS(U:U,AM:AM,"计划新开工",G:G,B684)</f>
        <v>20300</v>
      </c>
      <c r="V684" s="11"/>
      <c r="W684" s="20">
        <f ca="1">SUMIFS(W:W,AM:AM,"计划新开工",G:G,B684)</f>
        <v>183000</v>
      </c>
      <c r="X684" s="11"/>
      <c r="Y684" s="29"/>
      <c r="Z684" s="29"/>
      <c r="AA684" s="11"/>
      <c r="AB684" s="11"/>
      <c r="AC684" s="11"/>
      <c r="AD684" s="11"/>
      <c r="AE684" s="11"/>
      <c r="AF684" s="11"/>
      <c r="AG684" s="43"/>
      <c r="AH684" s="44"/>
      <c r="AI684" s="44"/>
      <c r="AJ684" s="45"/>
      <c r="AK684" s="44"/>
      <c r="AL684" s="44"/>
      <c r="AM684" s="11"/>
      <c r="AN684" s="11"/>
      <c r="AO684" s="13"/>
      <c r="AP684" s="11"/>
      <c r="AQ684" s="11"/>
      <c r="AR684" s="14"/>
      <c r="AS684" s="11"/>
      <c r="AT684" s="11"/>
      <c r="AU684" s="11"/>
      <c r="AV684" s="11"/>
      <c r="AW684" s="11"/>
      <c r="AX684" s="11"/>
      <c r="AY684" s="11"/>
      <c r="AZ684" s="11"/>
      <c r="BA684" s="79"/>
    </row>
    <row r="685" s="1" customFormat="1" ht="70" customHeight="1" spans="1:52">
      <c r="A685" s="11">
        <f>IF(AJ685="","",COUNTA($AJ$7:AJ685))</f>
        <v>660</v>
      </c>
      <c r="B685" s="12" t="s">
        <v>4475</v>
      </c>
      <c r="C685" s="12" t="s">
        <v>295</v>
      </c>
      <c r="D685" s="12" t="s">
        <v>61</v>
      </c>
      <c r="E685" s="12" t="s">
        <v>61</v>
      </c>
      <c r="F685" s="12" t="s">
        <v>61</v>
      </c>
      <c r="G685" s="13" t="s">
        <v>2958</v>
      </c>
      <c r="H685" s="12" t="s">
        <v>62</v>
      </c>
      <c r="I685" s="12" t="s">
        <v>4476</v>
      </c>
      <c r="J685" s="12" t="s">
        <v>4477</v>
      </c>
      <c r="K685" s="13" t="s">
        <v>3118</v>
      </c>
      <c r="L685" s="21">
        <v>50000</v>
      </c>
      <c r="M685" s="13">
        <v>0</v>
      </c>
      <c r="N685" s="13">
        <v>50000</v>
      </c>
      <c r="O685" s="13">
        <v>0</v>
      </c>
      <c r="P685" s="13">
        <v>0</v>
      </c>
      <c r="Q685" s="13">
        <v>0</v>
      </c>
      <c r="R685" s="13">
        <v>0</v>
      </c>
      <c r="S685" s="13" t="s">
        <v>1401</v>
      </c>
      <c r="T685" s="13" t="s">
        <v>61</v>
      </c>
      <c r="U685" s="21">
        <v>0</v>
      </c>
      <c r="V685" s="12" t="s">
        <v>3357</v>
      </c>
      <c r="W685" s="21">
        <v>15000</v>
      </c>
      <c r="X685" s="12" t="s">
        <v>4478</v>
      </c>
      <c r="Y685" s="30">
        <v>6</v>
      </c>
      <c r="Z685" s="30" t="s">
        <v>103</v>
      </c>
      <c r="AA685" s="12" t="s">
        <v>4479</v>
      </c>
      <c r="AB685" s="12">
        <v>0</v>
      </c>
      <c r="AC685" s="12">
        <v>0</v>
      </c>
      <c r="AD685" s="12">
        <v>0</v>
      </c>
      <c r="AE685" s="12">
        <v>0</v>
      </c>
      <c r="AF685" s="12">
        <v>0</v>
      </c>
      <c r="AG685" s="22" t="s">
        <v>4480</v>
      </c>
      <c r="AH685" s="12" t="s">
        <v>4481</v>
      </c>
      <c r="AI685" s="12" t="s">
        <v>4482</v>
      </c>
      <c r="AJ685" s="46" t="s">
        <v>62</v>
      </c>
      <c r="AK685" s="13" t="s">
        <v>73</v>
      </c>
      <c r="AL685" s="24" t="s">
        <v>755</v>
      </c>
      <c r="AM685" s="13" t="s">
        <v>118</v>
      </c>
      <c r="AN685" s="13"/>
      <c r="AO685" s="12" t="s">
        <v>2426</v>
      </c>
      <c r="AP685" s="12"/>
      <c r="AQ685" s="12"/>
      <c r="AR685" s="12"/>
      <c r="AS685" s="12"/>
      <c r="AT685" s="14" t="str">
        <f ca="1">IFERROR(VLOOKUP(B685,'[2]2017省级重点项目'!$B$3:$O$206,6,0),"")</f>
        <v/>
      </c>
      <c r="AU685" s="14" t="str">
        <f ca="1" t="shared" ref="AU685:AU689" si="59">IFERROR(L685-AT685,"")</f>
        <v/>
      </c>
      <c r="AV685" s="14" t="str">
        <f ca="1">IFERROR(VLOOKUP(B685,'[2]2017省级重点项目'!$B$3:$O$206,7,0),"")</f>
        <v/>
      </c>
      <c r="AW685" s="14" t="str">
        <f ca="1" t="shared" ref="AW685:AW689" si="60">IFERROR(W685-AV685,"")</f>
        <v/>
      </c>
      <c r="AX685" s="14" t="str">
        <f ca="1">IFERROR(VLOOKUP(B685,'[2]2017省级重点项目'!$B$3:$O$206,12,0),"")</f>
        <v/>
      </c>
      <c r="AY685" s="14" t="str">
        <f ca="1">IFERROR(VLOOKUP(B685,'[2]2017省级重点项目'!$B$3:$O$206,9,0),"")</f>
        <v/>
      </c>
      <c r="AZ685" s="14" t="str">
        <f ca="1">IFERROR(VLOOKUP(B685,'[2]2017省级重点项目'!$B$3:$O$206,10,0),"")</f>
        <v/>
      </c>
    </row>
    <row r="686" s="1" customFormat="1" ht="144" customHeight="1" spans="1:52">
      <c r="A686" s="11">
        <f>IF(AJ686="","",COUNTA($AJ$7:AJ686))</f>
        <v>661</v>
      </c>
      <c r="B686" s="12" t="s">
        <v>4483</v>
      </c>
      <c r="C686" s="12" t="s">
        <v>78</v>
      </c>
      <c r="D686" s="12" t="s">
        <v>78</v>
      </c>
      <c r="E686" s="12" t="s">
        <v>78</v>
      </c>
      <c r="F686" s="12" t="s">
        <v>61</v>
      </c>
      <c r="G686" s="13" t="s">
        <v>2958</v>
      </c>
      <c r="H686" s="12" t="s">
        <v>130</v>
      </c>
      <c r="I686" s="12" t="s">
        <v>3003</v>
      </c>
      <c r="J686" s="12" t="s">
        <v>4484</v>
      </c>
      <c r="K686" s="13" t="s">
        <v>3232</v>
      </c>
      <c r="L686" s="21">
        <v>800000</v>
      </c>
      <c r="M686" s="13">
        <v>0</v>
      </c>
      <c r="N686" s="13">
        <v>240000</v>
      </c>
      <c r="O686" s="13">
        <v>560000</v>
      </c>
      <c r="P686" s="13">
        <v>0</v>
      </c>
      <c r="Q686" s="13">
        <v>0</v>
      </c>
      <c r="R686" s="13">
        <v>0</v>
      </c>
      <c r="S686" s="13" t="s">
        <v>66</v>
      </c>
      <c r="T686" s="13" t="s">
        <v>123</v>
      </c>
      <c r="U686" s="21">
        <v>20000</v>
      </c>
      <c r="V686" s="12" t="s">
        <v>4485</v>
      </c>
      <c r="W686" s="21">
        <v>20000</v>
      </c>
      <c r="X686" s="12" t="s">
        <v>4486</v>
      </c>
      <c r="Y686" s="30">
        <v>6</v>
      </c>
      <c r="Z686" s="30"/>
      <c r="AA686" s="12">
        <v>2500</v>
      </c>
      <c r="AB686" s="12">
        <v>1000</v>
      </c>
      <c r="AC686" s="12">
        <v>1500</v>
      </c>
      <c r="AD686" s="12">
        <v>780</v>
      </c>
      <c r="AE686" s="12">
        <v>0</v>
      </c>
      <c r="AF686" s="12">
        <v>0</v>
      </c>
      <c r="AG686" s="22" t="s">
        <v>4487</v>
      </c>
      <c r="AH686" s="12" t="s">
        <v>1746</v>
      </c>
      <c r="AI686" s="12" t="s">
        <v>4488</v>
      </c>
      <c r="AJ686" s="46" t="s">
        <v>130</v>
      </c>
      <c r="AK686" s="13" t="s">
        <v>139</v>
      </c>
      <c r="AL686" s="50" t="s">
        <v>2234</v>
      </c>
      <c r="AM686" s="13" t="s">
        <v>118</v>
      </c>
      <c r="AN686" s="13"/>
      <c r="AO686" s="12" t="s">
        <v>2426</v>
      </c>
      <c r="AP686" s="12" t="s">
        <v>78</v>
      </c>
      <c r="AQ686" s="12"/>
      <c r="AR686" s="12"/>
      <c r="AS686" s="12"/>
      <c r="AT686" s="14" t="str">
        <f ca="1">IFERROR(VLOOKUP(B686,'[2]2017省级重点项目'!$B$3:$O$206,6,0),"")</f>
        <v/>
      </c>
      <c r="AU686" s="14" t="str">
        <f ca="1" t="shared" si="59"/>
        <v/>
      </c>
      <c r="AV686" s="14" t="str">
        <f ca="1">IFERROR(VLOOKUP(B686,'[2]2017省级重点项目'!$B$3:$O$206,7,0),"")</f>
        <v/>
      </c>
      <c r="AW686" s="14" t="str">
        <f ca="1" t="shared" si="60"/>
        <v/>
      </c>
      <c r="AX686" s="14" t="str">
        <f ca="1">IFERROR(VLOOKUP(B686,'[2]2017省级重点项目'!$B$3:$O$206,12,0),"")</f>
        <v/>
      </c>
      <c r="AY686" s="14" t="str">
        <f ca="1">IFERROR(VLOOKUP(B686,'[2]2017省级重点项目'!$B$3:$O$206,9,0),"")</f>
        <v/>
      </c>
      <c r="AZ686" s="14" t="str">
        <f ca="1">IFERROR(VLOOKUP(B686,'[2]2017省级重点项目'!$B$3:$O$206,10,0),"")</f>
        <v/>
      </c>
    </row>
    <row r="687" s="1" customFormat="1" ht="84" spans="1:52">
      <c r="A687" s="11">
        <f>IF(AJ687="","",COUNTA($AJ$7:AJ687))</f>
        <v>662</v>
      </c>
      <c r="B687" s="12" t="s">
        <v>4489</v>
      </c>
      <c r="C687" s="12" t="s">
        <v>61</v>
      </c>
      <c r="D687" s="12" t="s">
        <v>61</v>
      </c>
      <c r="E687" s="12" t="s">
        <v>61</v>
      </c>
      <c r="F687" s="12" t="s">
        <v>61</v>
      </c>
      <c r="G687" s="11" t="s">
        <v>2958</v>
      </c>
      <c r="H687" s="12" t="s">
        <v>168</v>
      </c>
      <c r="I687" s="12" t="s">
        <v>2333</v>
      </c>
      <c r="J687" s="12" t="s">
        <v>4490</v>
      </c>
      <c r="K687" s="13" t="s">
        <v>825</v>
      </c>
      <c r="L687" s="21">
        <v>40000</v>
      </c>
      <c r="M687" s="13">
        <v>19600</v>
      </c>
      <c r="N687" s="13">
        <v>30400</v>
      </c>
      <c r="O687" s="13"/>
      <c r="P687" s="13"/>
      <c r="Q687" s="13"/>
      <c r="R687" s="13"/>
      <c r="S687" s="13" t="s">
        <v>4491</v>
      </c>
      <c r="T687" s="13" t="s">
        <v>61</v>
      </c>
      <c r="U687" s="21">
        <v>100</v>
      </c>
      <c r="V687" s="12" t="s">
        <v>3439</v>
      </c>
      <c r="W687" s="21">
        <v>30000</v>
      </c>
      <c r="X687" s="12" t="s">
        <v>4492</v>
      </c>
      <c r="Y687" s="30">
        <v>3</v>
      </c>
      <c r="Z687" s="30"/>
      <c r="AA687" s="12">
        <v>400</v>
      </c>
      <c r="AB687" s="12">
        <v>80</v>
      </c>
      <c r="AC687" s="12">
        <v>450</v>
      </c>
      <c r="AD687" s="12">
        <v>450</v>
      </c>
      <c r="AE687" s="12">
        <v>0</v>
      </c>
      <c r="AF687" s="12">
        <v>0</v>
      </c>
      <c r="AG687" s="22" t="s">
        <v>3021</v>
      </c>
      <c r="AH687" s="12" t="s">
        <v>3441</v>
      </c>
      <c r="AI687" s="12"/>
      <c r="AJ687" s="49" t="s">
        <v>168</v>
      </c>
      <c r="AK687" s="24" t="s">
        <v>177</v>
      </c>
      <c r="AL687" s="24" t="s">
        <v>195</v>
      </c>
      <c r="AM687" s="24" t="s">
        <v>118</v>
      </c>
      <c r="AN687" s="24"/>
      <c r="AO687" s="12" t="s">
        <v>2426</v>
      </c>
      <c r="AP687" s="14" t="s">
        <v>78</v>
      </c>
      <c r="AQ687" s="14"/>
      <c r="AR687" s="14"/>
      <c r="AS687" s="14"/>
      <c r="AT687" s="14" t="str">
        <f ca="1">IFERROR(VLOOKUP(B687,'[2]2017省级重点项目'!$B$3:$O$206,6,0),"")</f>
        <v/>
      </c>
      <c r="AU687" s="14" t="str">
        <f ca="1" t="shared" si="59"/>
        <v/>
      </c>
      <c r="AV687" s="14" t="str">
        <f ca="1">IFERROR(VLOOKUP(B687,'[2]2017省级重点项目'!$B$3:$O$206,7,0),"")</f>
        <v/>
      </c>
      <c r="AW687" s="14" t="str">
        <f ca="1" t="shared" si="60"/>
        <v/>
      </c>
      <c r="AX687" s="14" t="str">
        <f ca="1">IFERROR(VLOOKUP(B687,'[2]2017省级重点项目'!$B$3:$O$206,12,0),"")</f>
        <v/>
      </c>
      <c r="AY687" s="14" t="str">
        <f ca="1">IFERROR(VLOOKUP(B687,'[2]2017省级重点项目'!$B$3:$O$206,9,0),"")</f>
        <v/>
      </c>
      <c r="AZ687" s="14" t="str">
        <f ca="1">IFERROR(VLOOKUP(B687,'[2]2017省级重点项目'!$B$3:$O$206,10,0),"")</f>
        <v/>
      </c>
    </row>
    <row r="688" s="1" customFormat="1" ht="84" spans="1:52">
      <c r="A688" s="11">
        <f>IF(AJ688="","",COUNTA($AJ$7:AJ688))</f>
        <v>663</v>
      </c>
      <c r="B688" s="12" t="s">
        <v>4493</v>
      </c>
      <c r="C688" s="12" t="s">
        <v>61</v>
      </c>
      <c r="D688" s="12" t="s">
        <v>61</v>
      </c>
      <c r="E688" s="12" t="s">
        <v>61</v>
      </c>
      <c r="F688" s="12" t="s">
        <v>78</v>
      </c>
      <c r="G688" s="11" t="s">
        <v>2958</v>
      </c>
      <c r="H688" s="15" t="s">
        <v>168</v>
      </c>
      <c r="I688" s="15" t="s">
        <v>4494</v>
      </c>
      <c r="J688" s="15" t="s">
        <v>4495</v>
      </c>
      <c r="K688" s="17" t="s">
        <v>3232</v>
      </c>
      <c r="L688" s="21">
        <v>500000</v>
      </c>
      <c r="M688" s="17"/>
      <c r="N688" s="17"/>
      <c r="O688" s="17"/>
      <c r="P688" s="17"/>
      <c r="Q688" s="17"/>
      <c r="R688" s="17"/>
      <c r="S688" s="17" t="s">
        <v>66</v>
      </c>
      <c r="T688" s="17" t="s">
        <v>123</v>
      </c>
      <c r="U688" s="21">
        <v>0</v>
      </c>
      <c r="V688" s="15" t="s">
        <v>4496</v>
      </c>
      <c r="W688" s="21">
        <v>40000</v>
      </c>
      <c r="X688" s="15" t="s">
        <v>4497</v>
      </c>
      <c r="Y688" s="30">
        <v>3</v>
      </c>
      <c r="Z688" s="30"/>
      <c r="AA688" s="15"/>
      <c r="AB688" s="15"/>
      <c r="AC688" s="15"/>
      <c r="AD688" s="15"/>
      <c r="AE688" s="15"/>
      <c r="AF688" s="15"/>
      <c r="AG688" s="48" t="s">
        <v>4498</v>
      </c>
      <c r="AH688" s="12"/>
      <c r="AI688" s="15" t="s">
        <v>4499</v>
      </c>
      <c r="AJ688" s="49" t="s">
        <v>168</v>
      </c>
      <c r="AK688" s="24" t="s">
        <v>177</v>
      </c>
      <c r="AL688" s="50" t="s">
        <v>178</v>
      </c>
      <c r="AM688" s="24" t="s">
        <v>118</v>
      </c>
      <c r="AN688" s="24"/>
      <c r="AO688" s="12" t="s">
        <v>2426</v>
      </c>
      <c r="AP688" s="14" t="s">
        <v>78</v>
      </c>
      <c r="AQ688" s="14" t="s">
        <v>78</v>
      </c>
      <c r="AR688" s="14" t="s">
        <v>78</v>
      </c>
      <c r="AS688" s="14"/>
      <c r="AT688" s="14">
        <f ca="1">IFERROR(VLOOKUP(B688,'[2]2017省级重点项目'!$B$3:$O$206,6,0),"")</f>
        <v>500000</v>
      </c>
      <c r="AU688" s="14">
        <f ca="1" t="shared" si="59"/>
        <v>0</v>
      </c>
      <c r="AV688" s="14">
        <f ca="1">IFERROR(VLOOKUP(B688,'[2]2017省级重点项目'!$B$3:$O$206,7,0),"")</f>
        <v>20000</v>
      </c>
      <c r="AW688" s="14">
        <f ca="1" t="shared" si="60"/>
        <v>20000</v>
      </c>
      <c r="AX688" s="14" t="str">
        <f ca="1">IFERROR(VLOOKUP(B688,'[2]2017省级重点项目'!$B$3:$O$206,12,0),"")</f>
        <v>连江县</v>
      </c>
      <c r="AY688" s="14">
        <f ca="1">IFERROR(VLOOKUP(B688,'[2]2017省级重点项目'!$B$3:$O$206,9,0),"")</f>
        <v>3</v>
      </c>
      <c r="AZ688" s="14" t="str">
        <f ca="1">IFERROR(VLOOKUP(B688,'[2]2017省级重点项目'!$B$3:$O$206,10,0),"")</f>
        <v>无</v>
      </c>
    </row>
    <row r="689" s="1" customFormat="1" ht="108" customHeight="1" spans="1:52">
      <c r="A689" s="11">
        <f>IF(AJ689="","",COUNTA($AJ$7:AJ689))</f>
        <v>664</v>
      </c>
      <c r="B689" s="12" t="s">
        <v>4500</v>
      </c>
      <c r="C689" s="12" t="s">
        <v>150</v>
      </c>
      <c r="D689" s="12" t="s">
        <v>61</v>
      </c>
      <c r="E689" s="12" t="s">
        <v>61</v>
      </c>
      <c r="F689" s="12" t="s">
        <v>78</v>
      </c>
      <c r="G689" s="13" t="s">
        <v>2958</v>
      </c>
      <c r="H689" s="12" t="s">
        <v>229</v>
      </c>
      <c r="I689" s="12" t="s">
        <v>241</v>
      </c>
      <c r="J689" s="12" t="s">
        <v>4501</v>
      </c>
      <c r="K689" s="13" t="s">
        <v>3073</v>
      </c>
      <c r="L689" s="21">
        <v>12100</v>
      </c>
      <c r="M689" s="13"/>
      <c r="N689" s="13">
        <v>5192</v>
      </c>
      <c r="O689" s="13"/>
      <c r="P689" s="13"/>
      <c r="Q689" s="13">
        <v>5625</v>
      </c>
      <c r="R689" s="13"/>
      <c r="S689" s="13" t="s">
        <v>1417</v>
      </c>
      <c r="T689" s="13" t="s">
        <v>1169</v>
      </c>
      <c r="U689" s="21">
        <v>200</v>
      </c>
      <c r="V689" s="12" t="s">
        <v>4502</v>
      </c>
      <c r="W689" s="21">
        <v>3000</v>
      </c>
      <c r="X689" s="12" t="s">
        <v>4503</v>
      </c>
      <c r="Y689" s="30">
        <v>6</v>
      </c>
      <c r="Z689" s="30"/>
      <c r="AA689" s="12">
        <v>462</v>
      </c>
      <c r="AB689" s="12">
        <v>462</v>
      </c>
      <c r="AC689" s="12">
        <v>332</v>
      </c>
      <c r="AD689" s="12">
        <v>332</v>
      </c>
      <c r="AE689" s="12"/>
      <c r="AF689" s="12"/>
      <c r="AG689" s="22" t="s">
        <v>4504</v>
      </c>
      <c r="AH689" s="12" t="s">
        <v>4505</v>
      </c>
      <c r="AI689" s="12" t="s">
        <v>4506</v>
      </c>
      <c r="AJ689" s="46" t="s">
        <v>229</v>
      </c>
      <c r="AK689" s="13" t="s">
        <v>238</v>
      </c>
      <c r="AL689" s="24" t="s">
        <v>239</v>
      </c>
      <c r="AM689" s="13" t="s">
        <v>118</v>
      </c>
      <c r="AN689" s="13"/>
      <c r="AO689" s="12" t="s">
        <v>2426</v>
      </c>
      <c r="AP689" s="12" t="s">
        <v>78</v>
      </c>
      <c r="AQ689" s="12"/>
      <c r="AR689" s="12"/>
      <c r="AS689" s="12"/>
      <c r="AT689" s="14" t="str">
        <f ca="1">IFERROR(VLOOKUP(B689,'[2]2017省级重点项目'!$B$3:$O$206,6,0),"")</f>
        <v/>
      </c>
      <c r="AU689" s="14" t="str">
        <f ca="1" t="shared" si="59"/>
        <v/>
      </c>
      <c r="AV689" s="14" t="str">
        <f ca="1">IFERROR(VLOOKUP(B689,'[2]2017省级重点项目'!$B$3:$O$206,7,0),"")</f>
        <v/>
      </c>
      <c r="AW689" s="14" t="str">
        <f ca="1" t="shared" si="60"/>
        <v/>
      </c>
      <c r="AX689" s="14" t="str">
        <f ca="1">IFERROR(VLOOKUP(B689,'[2]2017省级重点项目'!$B$3:$O$206,12,0),"")</f>
        <v/>
      </c>
      <c r="AY689" s="14" t="str">
        <f ca="1">IFERROR(VLOOKUP(B689,'[2]2017省级重点项目'!$B$3:$O$206,9,0),"")</f>
        <v/>
      </c>
      <c r="AZ689" s="14" t="str">
        <f ca="1">IFERROR(VLOOKUP(B689,'[2]2017省级重点项目'!$B$3:$O$206,10,0),"")</f>
        <v/>
      </c>
    </row>
    <row r="690" s="1" customFormat="1" ht="156" spans="1:53">
      <c r="A690" s="11">
        <f>IF(AJ690="","",COUNTA($AJ$7:AJ690))</f>
        <v>665</v>
      </c>
      <c r="B690" s="15" t="s">
        <v>4507</v>
      </c>
      <c r="C690" s="17"/>
      <c r="D690" s="17" t="s">
        <v>61</v>
      </c>
      <c r="E690" s="17"/>
      <c r="F690" s="17" t="s">
        <v>61</v>
      </c>
      <c r="G690" s="17" t="s">
        <v>2958</v>
      </c>
      <c r="H690" s="17" t="s">
        <v>264</v>
      </c>
      <c r="I690" s="17" t="s">
        <v>265</v>
      </c>
      <c r="J690" s="15" t="s">
        <v>4508</v>
      </c>
      <c r="K690" s="17" t="s">
        <v>3073</v>
      </c>
      <c r="L690" s="21">
        <v>115000</v>
      </c>
      <c r="M690" s="17"/>
      <c r="N690" s="17">
        <v>115000</v>
      </c>
      <c r="O690" s="17"/>
      <c r="P690" s="17"/>
      <c r="Q690" s="17"/>
      <c r="R690" s="17"/>
      <c r="S690" s="17" t="s">
        <v>937</v>
      </c>
      <c r="T690" s="17" t="s">
        <v>35</v>
      </c>
      <c r="U690" s="21">
        <v>0</v>
      </c>
      <c r="V690" s="15" t="s">
        <v>4509</v>
      </c>
      <c r="W690" s="21">
        <v>75000</v>
      </c>
      <c r="X690" s="15" t="s">
        <v>4510</v>
      </c>
      <c r="Y690" s="30">
        <v>3</v>
      </c>
      <c r="Z690" s="30"/>
      <c r="AA690" s="17">
        <v>359</v>
      </c>
      <c r="AB690" s="17">
        <v>359</v>
      </c>
      <c r="AC690" s="17"/>
      <c r="AD690" s="17"/>
      <c r="AE690" s="17" t="s">
        <v>269</v>
      </c>
      <c r="AF690" s="17" t="s">
        <v>269</v>
      </c>
      <c r="AG690" s="48" t="s">
        <v>4511</v>
      </c>
      <c r="AH690" s="17"/>
      <c r="AI690" s="17" t="s">
        <v>4512</v>
      </c>
      <c r="AJ690" s="52" t="s">
        <v>264</v>
      </c>
      <c r="AK690" s="17" t="s">
        <v>272</v>
      </c>
      <c r="AL690" s="17" t="s">
        <v>273</v>
      </c>
      <c r="AM690" s="17" t="s">
        <v>118</v>
      </c>
      <c r="AN690" s="17"/>
      <c r="AO690" s="54" t="s">
        <v>2426</v>
      </c>
      <c r="AP690" s="54" t="s">
        <v>78</v>
      </c>
      <c r="AQ690" s="54"/>
      <c r="AR690" s="54"/>
      <c r="AS690" s="54"/>
      <c r="AT690" s="12" t="s">
        <v>689</v>
      </c>
      <c r="AU690" s="12" t="s">
        <v>689</v>
      </c>
      <c r="AV690" s="12" t="s">
        <v>689</v>
      </c>
      <c r="AW690" s="12" t="s">
        <v>689</v>
      </c>
      <c r="AX690" s="12" t="s">
        <v>689</v>
      </c>
      <c r="AY690" s="12" t="s">
        <v>689</v>
      </c>
      <c r="AZ690" s="12" t="s">
        <v>689</v>
      </c>
      <c r="BA690" s="55"/>
    </row>
    <row r="691" s="1" customFormat="1" ht="27" customHeight="1" spans="1:53">
      <c r="A691" s="11"/>
      <c r="B691" s="13" t="s">
        <v>3040</v>
      </c>
      <c r="C691" s="11"/>
      <c r="D691" s="11"/>
      <c r="E691" s="11"/>
      <c r="F691" s="11"/>
      <c r="G691" s="11"/>
      <c r="H691" s="11"/>
      <c r="I691" s="11"/>
      <c r="J691" s="11">
        <f ca="1">COUNTIFS(AM:AM,"计划新开工",G:G,B691)</f>
        <v>1</v>
      </c>
      <c r="K691" s="11" t="s">
        <v>56</v>
      </c>
      <c r="L691" s="20">
        <f ca="1">SUMIFS(L:L,AM:AM,"计划新开工",G:G,B691)</f>
        <v>168000</v>
      </c>
      <c r="M691" s="11"/>
      <c r="N691" s="11"/>
      <c r="O691" s="11"/>
      <c r="P691" s="11"/>
      <c r="Q691" s="11"/>
      <c r="R691" s="11"/>
      <c r="S691" s="11"/>
      <c r="T691" s="11"/>
      <c r="U691" s="20">
        <f ca="1">SUMIFS(U:U,AM:AM,"计划新开工",G:G,B691)</f>
        <v>0</v>
      </c>
      <c r="V691" s="11"/>
      <c r="W691" s="20">
        <f ca="1">SUMIFS(W:W,AM:AM,"计划新开工",G:G,B691)</f>
        <v>12500</v>
      </c>
      <c r="X691" s="11"/>
      <c r="Y691" s="29"/>
      <c r="Z691" s="29"/>
      <c r="AA691" s="11"/>
      <c r="AB691" s="11"/>
      <c r="AC691" s="11"/>
      <c r="AD691" s="11"/>
      <c r="AE691" s="11"/>
      <c r="AF691" s="11"/>
      <c r="AG691" s="43"/>
      <c r="AH691" s="44"/>
      <c r="AI691" s="44"/>
      <c r="AJ691" s="45"/>
      <c r="AK691" s="44"/>
      <c r="AL691" s="44"/>
      <c r="AM691" s="11"/>
      <c r="AN691" s="11"/>
      <c r="AO691" s="13"/>
      <c r="AP691" s="11"/>
      <c r="AQ691" s="11"/>
      <c r="AR691" s="14"/>
      <c r="AS691" s="11"/>
      <c r="AT691" s="11"/>
      <c r="AU691" s="11"/>
      <c r="AV691" s="11"/>
      <c r="AW691" s="11"/>
      <c r="AX691" s="11"/>
      <c r="AY691" s="11"/>
      <c r="AZ691" s="11"/>
      <c r="BA691" s="79"/>
    </row>
    <row r="692" s="1" customFormat="1" ht="134" customHeight="1" spans="1:52">
      <c r="A692" s="11">
        <f>IF(AJ692="","",COUNTA($AJ$7:AJ692))</f>
        <v>666</v>
      </c>
      <c r="B692" s="12" t="s">
        <v>4513</v>
      </c>
      <c r="C692" s="12" t="s">
        <v>1607</v>
      </c>
      <c r="D692" s="12" t="s">
        <v>118</v>
      </c>
      <c r="E692" s="12" t="s">
        <v>61</v>
      </c>
      <c r="F692" s="12" t="s">
        <v>61</v>
      </c>
      <c r="G692" s="13" t="s">
        <v>3040</v>
      </c>
      <c r="H692" s="12" t="s">
        <v>197</v>
      </c>
      <c r="I692" s="12" t="s">
        <v>1481</v>
      </c>
      <c r="J692" s="12" t="s">
        <v>4514</v>
      </c>
      <c r="K692" s="13" t="s">
        <v>3118</v>
      </c>
      <c r="L692" s="21">
        <v>168000</v>
      </c>
      <c r="M692" s="13">
        <v>0</v>
      </c>
      <c r="N692" s="13">
        <v>108000</v>
      </c>
      <c r="O692" s="13">
        <v>60000</v>
      </c>
      <c r="P692" s="13">
        <v>0</v>
      </c>
      <c r="Q692" s="13">
        <v>0</v>
      </c>
      <c r="R692" s="13">
        <v>0</v>
      </c>
      <c r="S692" s="13" t="s">
        <v>937</v>
      </c>
      <c r="T692" s="13" t="s">
        <v>35</v>
      </c>
      <c r="U692" s="21">
        <v>0</v>
      </c>
      <c r="V692" s="12" t="s">
        <v>4515</v>
      </c>
      <c r="W692" s="21">
        <v>12500</v>
      </c>
      <c r="X692" s="12" t="s">
        <v>4516</v>
      </c>
      <c r="Y692" s="30">
        <v>9</v>
      </c>
      <c r="Z692" s="30"/>
      <c r="AA692" s="12">
        <v>3800</v>
      </c>
      <c r="AB692" s="12">
        <v>0</v>
      </c>
      <c r="AC692" s="12">
        <v>943.3</v>
      </c>
      <c r="AD692" s="12">
        <v>0</v>
      </c>
      <c r="AE692" s="12">
        <v>0</v>
      </c>
      <c r="AF692" s="12">
        <v>0</v>
      </c>
      <c r="AG692" s="22" t="s">
        <v>4517</v>
      </c>
      <c r="AH692" s="12" t="s">
        <v>4518</v>
      </c>
      <c r="AI692" s="12" t="s">
        <v>4519</v>
      </c>
      <c r="AJ692" s="46" t="s">
        <v>197</v>
      </c>
      <c r="AK692" s="13" t="s">
        <v>206</v>
      </c>
      <c r="AL692" s="50" t="s">
        <v>207</v>
      </c>
      <c r="AM692" s="13" t="s">
        <v>118</v>
      </c>
      <c r="AN692" s="13"/>
      <c r="AO692" s="12" t="s">
        <v>2426</v>
      </c>
      <c r="AP692" s="12" t="s">
        <v>78</v>
      </c>
      <c r="AQ692" s="12"/>
      <c r="AR692" s="12"/>
      <c r="AS692" s="12"/>
      <c r="AT692" s="14" t="str">
        <f ca="1">IFERROR(VLOOKUP(B692,'[2]2017省级重点项目'!$B$3:$O$206,6,0),"")</f>
        <v/>
      </c>
      <c r="AU692" s="14" t="str">
        <f ca="1" t="shared" ref="AU692:AU702" si="61">IFERROR(L692-AT692,"")</f>
        <v/>
      </c>
      <c r="AV692" s="14" t="str">
        <f ca="1">IFERROR(VLOOKUP(B692,'[2]2017省级重点项目'!$B$3:$O$206,7,0),"")</f>
        <v/>
      </c>
      <c r="AW692" s="14" t="str">
        <f ca="1" t="shared" ref="AW692:AW702" si="62">IFERROR(W692-AV692,"")</f>
        <v/>
      </c>
      <c r="AX692" s="14" t="str">
        <f ca="1">IFERROR(VLOOKUP(B692,'[2]2017省级重点项目'!$B$3:$O$206,12,0),"")</f>
        <v/>
      </c>
      <c r="AY692" s="14" t="str">
        <f ca="1">IFERROR(VLOOKUP(B692,'[2]2017省级重点项目'!$B$3:$O$206,9,0),"")</f>
        <v/>
      </c>
      <c r="AZ692" s="14" t="str">
        <f ca="1">IFERROR(VLOOKUP(B692,'[2]2017省级重点项目'!$B$3:$O$206,10,0),"")</f>
        <v/>
      </c>
    </row>
    <row r="693" s="1" customFormat="1" ht="21" customHeight="1" spans="1:52">
      <c r="A693" s="11"/>
      <c r="B693" s="11" t="s">
        <v>1607</v>
      </c>
      <c r="C693" s="11"/>
      <c r="D693" s="11"/>
      <c r="E693" s="11"/>
      <c r="F693" s="11"/>
      <c r="G693" s="11"/>
      <c r="H693" s="11"/>
      <c r="I693" s="11"/>
      <c r="J693" s="11">
        <f ca="1">COUNTIF(AM:AM,B693)</f>
        <v>126</v>
      </c>
      <c r="K693" s="11" t="s">
        <v>56</v>
      </c>
      <c r="L693" s="20">
        <f ca="1">SUMIF(AM:AM,B693,L:L)</f>
        <v>27872023.38</v>
      </c>
      <c r="M693" s="11"/>
      <c r="N693" s="11"/>
      <c r="O693" s="11"/>
      <c r="P693" s="11"/>
      <c r="Q693" s="11"/>
      <c r="R693" s="11"/>
      <c r="S693" s="11"/>
      <c r="T693" s="11"/>
      <c r="U693" s="20">
        <v>0</v>
      </c>
      <c r="V693" s="11"/>
      <c r="W693" s="20">
        <v>0</v>
      </c>
      <c r="X693" s="11"/>
      <c r="Y693" s="29"/>
      <c r="Z693" s="29"/>
      <c r="AA693" s="11"/>
      <c r="AB693" s="11"/>
      <c r="AC693" s="11"/>
      <c r="AD693" s="11"/>
      <c r="AE693" s="11"/>
      <c r="AF693" s="11"/>
      <c r="AG693" s="43"/>
      <c r="AH693" s="44"/>
      <c r="AI693" s="44"/>
      <c r="AJ693" s="45"/>
      <c r="AK693" s="44"/>
      <c r="AL693" s="44"/>
      <c r="AM693" s="11"/>
      <c r="AN693" s="11"/>
      <c r="AO693" s="13"/>
      <c r="AP693" s="11"/>
      <c r="AQ693" s="11"/>
      <c r="AR693" s="14"/>
      <c r="AS693" s="11"/>
      <c r="AT693" s="11"/>
      <c r="AU693" s="11"/>
      <c r="AV693" s="11"/>
      <c r="AW693" s="11"/>
      <c r="AX693" s="11"/>
      <c r="AY693" s="11"/>
      <c r="AZ693" s="11"/>
    </row>
    <row r="694" s="1" customFormat="1" ht="21" customHeight="1" spans="1:52">
      <c r="A694" s="11"/>
      <c r="B694" s="11" t="s">
        <v>58</v>
      </c>
      <c r="C694" s="11"/>
      <c r="D694" s="11"/>
      <c r="E694" s="11"/>
      <c r="F694" s="11"/>
      <c r="G694" s="11"/>
      <c r="H694" s="11"/>
      <c r="I694" s="11"/>
      <c r="J694" s="11">
        <f ca="1">COUNTIFS(AM:AM,"预备前期",G:G,B694)</f>
        <v>8</v>
      </c>
      <c r="K694" s="11" t="s">
        <v>56</v>
      </c>
      <c r="L694" s="20">
        <f ca="1">SUMIFS(L:L,AM:AM,"预备前期",G:G,B694)</f>
        <v>1863159.43</v>
      </c>
      <c r="M694" s="11"/>
      <c r="N694" s="11"/>
      <c r="O694" s="11"/>
      <c r="P694" s="11"/>
      <c r="Q694" s="11"/>
      <c r="R694" s="11"/>
      <c r="S694" s="11"/>
      <c r="T694" s="11"/>
      <c r="U694" s="20">
        <v>0</v>
      </c>
      <c r="V694" s="11"/>
      <c r="W694" s="20">
        <v>0</v>
      </c>
      <c r="X694" s="11"/>
      <c r="Y694" s="29"/>
      <c r="Z694" s="29"/>
      <c r="AA694" s="11"/>
      <c r="AB694" s="11"/>
      <c r="AC694" s="11"/>
      <c r="AD694" s="11"/>
      <c r="AE694" s="11"/>
      <c r="AF694" s="11"/>
      <c r="AG694" s="43"/>
      <c r="AH694" s="44"/>
      <c r="AI694" s="44"/>
      <c r="AJ694" s="45"/>
      <c r="AK694" s="44"/>
      <c r="AL694" s="44"/>
      <c r="AM694" s="11"/>
      <c r="AN694" s="11"/>
      <c r="AO694" s="13"/>
      <c r="AP694" s="11"/>
      <c r="AQ694" s="11"/>
      <c r="AR694" s="14"/>
      <c r="AS694" s="11"/>
      <c r="AT694" s="11"/>
      <c r="AU694" s="11"/>
      <c r="AV694" s="11"/>
      <c r="AW694" s="11"/>
      <c r="AX694" s="11"/>
      <c r="AY694" s="11"/>
      <c r="AZ694" s="11"/>
    </row>
    <row r="695" s="1" customFormat="1" ht="83" customHeight="1" spans="1:52">
      <c r="A695" s="11">
        <f>IF(AJ695="","",COUNTA($AJ$7:AJ695))</f>
        <v>667</v>
      </c>
      <c r="B695" s="14" t="s">
        <v>4520</v>
      </c>
      <c r="C695" s="14" t="s">
        <v>2018</v>
      </c>
      <c r="D695" s="14" t="s">
        <v>2018</v>
      </c>
      <c r="E695" s="14"/>
      <c r="F695" s="14" t="s">
        <v>78</v>
      </c>
      <c r="G695" s="11" t="s">
        <v>58</v>
      </c>
      <c r="H695" s="14" t="s">
        <v>79</v>
      </c>
      <c r="I695" s="14" t="s">
        <v>604</v>
      </c>
      <c r="J695" s="14" t="s">
        <v>4521</v>
      </c>
      <c r="K695" s="11" t="s">
        <v>4522</v>
      </c>
      <c r="L695" s="20">
        <v>69000</v>
      </c>
      <c r="M695" s="11">
        <v>69000</v>
      </c>
      <c r="N695" s="11"/>
      <c r="O695" s="11"/>
      <c r="P695" s="11"/>
      <c r="Q695" s="11"/>
      <c r="R695" s="11"/>
      <c r="S695" s="11" t="s">
        <v>83</v>
      </c>
      <c r="T695" s="11" t="s">
        <v>35</v>
      </c>
      <c r="U695" s="20">
        <v>0</v>
      </c>
      <c r="V695" s="14" t="s">
        <v>4523</v>
      </c>
      <c r="W695" s="20">
        <v>0</v>
      </c>
      <c r="X695" s="14" t="s">
        <v>4524</v>
      </c>
      <c r="Y695" s="29"/>
      <c r="Z695" s="29"/>
      <c r="AA695" s="14"/>
      <c r="AB695" s="14"/>
      <c r="AC695" s="14"/>
      <c r="AD695" s="14"/>
      <c r="AE695" s="14">
        <v>4463</v>
      </c>
      <c r="AF695" s="14">
        <v>4463</v>
      </c>
      <c r="AG695" s="47" t="s">
        <v>2448</v>
      </c>
      <c r="AH695" s="14" t="s">
        <v>3389</v>
      </c>
      <c r="AI695" s="14" t="s">
        <v>2449</v>
      </c>
      <c r="AJ695" s="45" t="s">
        <v>79</v>
      </c>
      <c r="AK695" s="11" t="s">
        <v>89</v>
      </c>
      <c r="AL695" s="24" t="s">
        <v>74</v>
      </c>
      <c r="AM695" s="11" t="s">
        <v>1607</v>
      </c>
      <c r="AN695" s="11"/>
      <c r="AO695" s="12" t="s">
        <v>1639</v>
      </c>
      <c r="AP695" s="14" t="s">
        <v>78</v>
      </c>
      <c r="AQ695" s="14" t="s">
        <v>78</v>
      </c>
      <c r="AR695" s="14" t="s">
        <v>78</v>
      </c>
      <c r="AS695" s="14"/>
      <c r="AT695" s="14">
        <f ca="1">IFERROR(VLOOKUP(B695,'[2]2017省级重点项目'!$B$3:$O$206,6,0),"")</f>
        <v>110000</v>
      </c>
      <c r="AU695" s="14">
        <f ca="1" t="shared" si="61"/>
        <v>-41000</v>
      </c>
      <c r="AV695" s="14">
        <f ca="1">IFERROR(VLOOKUP(B695,'[2]2017省级重点项目'!$B$3:$O$206,7,0),"")</f>
        <v>0</v>
      </c>
      <c r="AW695" s="14">
        <f ca="1" t="shared" si="62"/>
        <v>0</v>
      </c>
      <c r="AX695" s="14" t="str">
        <f ca="1">IFERROR(VLOOKUP(B695,'[2]2017省级重点项目'!$B$3:$O$206,12,0),"")</f>
        <v>马尾区</v>
      </c>
      <c r="AY695" s="14">
        <f ca="1">IFERROR(VLOOKUP(B695,'[2]2017省级重点项目'!$B$3:$O$206,9,0),"")</f>
        <v>12</v>
      </c>
      <c r="AZ695" s="14" t="str">
        <f ca="1">IFERROR(VLOOKUP(B695,'[2]2017省级重点项目'!$B$3:$O$206,10,0),"")</f>
        <v>无</v>
      </c>
    </row>
    <row r="696" s="1" customFormat="1" ht="61" customHeight="1" spans="1:52">
      <c r="A696" s="11">
        <f>IF(AJ696="","",COUNTA($AJ$7:AJ696))</f>
        <v>668</v>
      </c>
      <c r="B696" s="14" t="s">
        <v>4525</v>
      </c>
      <c r="C696" s="14" t="s">
        <v>1607</v>
      </c>
      <c r="D696" s="14" t="s">
        <v>1607</v>
      </c>
      <c r="E696" s="14" t="s">
        <v>61</v>
      </c>
      <c r="F696" s="14" t="s">
        <v>78</v>
      </c>
      <c r="G696" s="11" t="s">
        <v>58</v>
      </c>
      <c r="H696" s="14" t="s">
        <v>119</v>
      </c>
      <c r="I696" s="14" t="s">
        <v>342</v>
      </c>
      <c r="J696" s="14" t="s">
        <v>4526</v>
      </c>
      <c r="K696" s="11" t="s">
        <v>4527</v>
      </c>
      <c r="L696" s="20">
        <v>132568</v>
      </c>
      <c r="M696" s="11">
        <v>0</v>
      </c>
      <c r="N696" s="11">
        <v>39770.4</v>
      </c>
      <c r="O696" s="11">
        <v>92797.6</v>
      </c>
      <c r="P696" s="11">
        <v>0</v>
      </c>
      <c r="Q696" s="11">
        <v>0</v>
      </c>
      <c r="R696" s="11">
        <v>0</v>
      </c>
      <c r="S696" s="11" t="s">
        <v>66</v>
      </c>
      <c r="T696" s="11" t="s">
        <v>123</v>
      </c>
      <c r="U696" s="20">
        <v>0</v>
      </c>
      <c r="V696" s="14" t="s">
        <v>4528</v>
      </c>
      <c r="W696" s="20">
        <v>0</v>
      </c>
      <c r="X696" s="14" t="s">
        <v>4529</v>
      </c>
      <c r="Y696" s="29"/>
      <c r="Z696" s="29"/>
      <c r="AA696" s="14"/>
      <c r="AB696" s="14"/>
      <c r="AC696" s="14"/>
      <c r="AD696" s="14"/>
      <c r="AE696" s="14">
        <v>1773.45</v>
      </c>
      <c r="AF696" s="14"/>
      <c r="AG696" s="47" t="s">
        <v>4530</v>
      </c>
      <c r="AH696" s="14" t="s">
        <v>4531</v>
      </c>
      <c r="AI696" s="14" t="s">
        <v>4532</v>
      </c>
      <c r="AJ696" s="45" t="s">
        <v>119</v>
      </c>
      <c r="AK696" s="11" t="s">
        <v>128</v>
      </c>
      <c r="AL696" s="24" t="s">
        <v>74</v>
      </c>
      <c r="AM696" s="11" t="s">
        <v>1607</v>
      </c>
      <c r="AN696" s="2"/>
      <c r="AO696" s="7" t="s">
        <v>75</v>
      </c>
      <c r="AP696" s="1"/>
      <c r="AQ696" s="1"/>
      <c r="AR696" s="1"/>
      <c r="AS696" s="1"/>
      <c r="AT696" s="14" t="str">
        <f ca="1">IFERROR(VLOOKUP(B696,'[2]2017省级重点项目'!$B$3:$O$206,6,0),"")</f>
        <v/>
      </c>
      <c r="AU696" s="14" t="str">
        <f ca="1" t="shared" si="61"/>
        <v/>
      </c>
      <c r="AV696" s="14" t="str">
        <f ca="1">IFERROR(VLOOKUP(B696,'[2]2017省级重点项目'!$B$3:$O$206,7,0),"")</f>
        <v/>
      </c>
      <c r="AW696" s="14" t="str">
        <f ca="1" t="shared" si="62"/>
        <v/>
      </c>
      <c r="AX696" s="14" t="str">
        <f ca="1">IFERROR(VLOOKUP(B696,'[2]2017省级重点项目'!$B$3:$O$206,12,0),"")</f>
        <v/>
      </c>
      <c r="AY696" s="14" t="str">
        <f ca="1">IFERROR(VLOOKUP(B696,'[2]2017省级重点项目'!$B$3:$O$206,9,0),"")</f>
        <v/>
      </c>
      <c r="AZ696" s="14" t="str">
        <f ca="1">IFERROR(VLOOKUP(B696,'[2]2017省级重点项目'!$B$3:$O$206,10,0),"")</f>
        <v/>
      </c>
    </row>
    <row r="697" s="1" customFormat="1" ht="73" customHeight="1" spans="1:52">
      <c r="A697" s="11">
        <f>IF(AJ697="","",COUNTA($AJ$7:AJ697))</f>
        <v>669</v>
      </c>
      <c r="B697" s="14" t="s">
        <v>4533</v>
      </c>
      <c r="C697" s="14" t="s">
        <v>1607</v>
      </c>
      <c r="D697" s="14" t="s">
        <v>1607</v>
      </c>
      <c r="E697" s="14" t="s">
        <v>61</v>
      </c>
      <c r="F697" s="14" t="s">
        <v>78</v>
      </c>
      <c r="G697" s="11" t="s">
        <v>58</v>
      </c>
      <c r="H697" s="14" t="s">
        <v>119</v>
      </c>
      <c r="I697" s="14" t="s">
        <v>342</v>
      </c>
      <c r="J697" s="14" t="s">
        <v>4534</v>
      </c>
      <c r="K697" s="11" t="s">
        <v>4527</v>
      </c>
      <c r="L697" s="20">
        <v>271600</v>
      </c>
      <c r="M697" s="11">
        <v>0</v>
      </c>
      <c r="N697" s="11">
        <v>271600</v>
      </c>
      <c r="O697" s="11">
        <v>0</v>
      </c>
      <c r="P697" s="11">
        <v>0</v>
      </c>
      <c r="Q697" s="11">
        <v>0</v>
      </c>
      <c r="R697" s="11">
        <v>0</v>
      </c>
      <c r="S697" s="11" t="s">
        <v>352</v>
      </c>
      <c r="T697" s="11" t="s">
        <v>123</v>
      </c>
      <c r="U697" s="20">
        <v>0</v>
      </c>
      <c r="V697" s="14" t="s">
        <v>4535</v>
      </c>
      <c r="W697" s="20">
        <v>0</v>
      </c>
      <c r="X697" s="14" t="s">
        <v>4536</v>
      </c>
      <c r="Y697" s="29"/>
      <c r="Z697" s="29"/>
      <c r="AA697" s="14"/>
      <c r="AB697" s="14"/>
      <c r="AC697" s="14"/>
      <c r="AD697" s="14"/>
      <c r="AE697" s="14">
        <v>7950</v>
      </c>
      <c r="AF697" s="14">
        <v>7950</v>
      </c>
      <c r="AG697" s="47" t="s">
        <v>4537</v>
      </c>
      <c r="AH697" s="14" t="s">
        <v>4538</v>
      </c>
      <c r="AI697" s="14" t="s">
        <v>4538</v>
      </c>
      <c r="AJ697" s="45" t="s">
        <v>119</v>
      </c>
      <c r="AK697" s="11" t="s">
        <v>128</v>
      </c>
      <c r="AL697" s="24" t="s">
        <v>74</v>
      </c>
      <c r="AM697" s="11" t="s">
        <v>1607</v>
      </c>
      <c r="AN697" s="2"/>
      <c r="AO697" s="7" t="s">
        <v>75</v>
      </c>
      <c r="AP697" s="1"/>
      <c r="AQ697" s="1"/>
      <c r="AR697" s="1"/>
      <c r="AS697" s="1"/>
      <c r="AT697" s="14" t="str">
        <f ca="1">IFERROR(VLOOKUP(B697,'[2]2017省级重点项目'!$B$3:$O$206,6,0),"")</f>
        <v/>
      </c>
      <c r="AU697" s="14" t="str">
        <f ca="1" t="shared" si="61"/>
        <v/>
      </c>
      <c r="AV697" s="14" t="str">
        <f ca="1">IFERROR(VLOOKUP(B697,'[2]2017省级重点项目'!$B$3:$O$206,7,0),"")</f>
        <v/>
      </c>
      <c r="AW697" s="14" t="str">
        <f ca="1" t="shared" si="62"/>
        <v/>
      </c>
      <c r="AX697" s="14" t="str">
        <f ca="1">IFERROR(VLOOKUP(B697,'[2]2017省级重点项目'!$B$3:$O$206,12,0),"")</f>
        <v/>
      </c>
      <c r="AY697" s="14" t="str">
        <f ca="1">IFERROR(VLOOKUP(B697,'[2]2017省级重点项目'!$B$3:$O$206,9,0),"")</f>
        <v/>
      </c>
      <c r="AZ697" s="14" t="str">
        <f ca="1">IFERROR(VLOOKUP(B697,'[2]2017省级重点项目'!$B$3:$O$206,10,0),"")</f>
        <v/>
      </c>
    </row>
    <row r="698" s="1" customFormat="1" ht="72" customHeight="1" spans="1:52">
      <c r="A698" s="11">
        <f>IF(AJ698="","",COUNTA($AJ$7:AJ698))</f>
        <v>670</v>
      </c>
      <c r="B698" s="14" t="s">
        <v>4539</v>
      </c>
      <c r="C698" s="14" t="s">
        <v>1607</v>
      </c>
      <c r="D698" s="14" t="s">
        <v>1607</v>
      </c>
      <c r="E698" s="14" t="s">
        <v>78</v>
      </c>
      <c r="F698" s="14" t="s">
        <v>78</v>
      </c>
      <c r="G698" s="11" t="s">
        <v>58</v>
      </c>
      <c r="H698" s="14" t="s">
        <v>119</v>
      </c>
      <c r="I698" s="14" t="s">
        <v>342</v>
      </c>
      <c r="J698" s="14" t="s">
        <v>4540</v>
      </c>
      <c r="K698" s="11" t="s">
        <v>4527</v>
      </c>
      <c r="L698" s="20">
        <v>67600</v>
      </c>
      <c r="M698" s="11">
        <v>40000</v>
      </c>
      <c r="N698" s="11">
        <v>0</v>
      </c>
      <c r="O698" s="11">
        <v>27600</v>
      </c>
      <c r="P698" s="11">
        <v>0</v>
      </c>
      <c r="Q698" s="11">
        <v>0</v>
      </c>
      <c r="R698" s="11">
        <v>0</v>
      </c>
      <c r="S698" s="11" t="s">
        <v>83</v>
      </c>
      <c r="T698" s="11" t="s">
        <v>123</v>
      </c>
      <c r="U698" s="20">
        <v>0</v>
      </c>
      <c r="V698" s="14" t="s">
        <v>4541</v>
      </c>
      <c r="W698" s="20">
        <v>0</v>
      </c>
      <c r="X698" s="14" t="s">
        <v>4542</v>
      </c>
      <c r="Y698" s="29"/>
      <c r="Z698" s="29"/>
      <c r="AA698" s="14">
        <v>0</v>
      </c>
      <c r="AB698" s="14">
        <v>0</v>
      </c>
      <c r="AC698" s="14">
        <v>0</v>
      </c>
      <c r="AD698" s="14">
        <v>0</v>
      </c>
      <c r="AE698" s="14">
        <v>747.954</v>
      </c>
      <c r="AF698" s="14">
        <v>598.3632</v>
      </c>
      <c r="AG698" s="47" t="s">
        <v>4537</v>
      </c>
      <c r="AH698" s="14" t="s">
        <v>4543</v>
      </c>
      <c r="AI698" s="14" t="s">
        <v>4544</v>
      </c>
      <c r="AJ698" s="45" t="s">
        <v>119</v>
      </c>
      <c r="AK698" s="11" t="s">
        <v>128</v>
      </c>
      <c r="AL698" s="24" t="s">
        <v>74</v>
      </c>
      <c r="AM698" s="11" t="s">
        <v>1607</v>
      </c>
      <c r="AN698" s="2"/>
      <c r="AO698" s="7" t="s">
        <v>75</v>
      </c>
      <c r="AP698" s="1"/>
      <c r="AQ698" s="1" t="s">
        <v>78</v>
      </c>
      <c r="AR698" s="1"/>
      <c r="AS698" s="1"/>
      <c r="AT698" s="14">
        <f ca="1">IFERROR(VLOOKUP(B698,'[2]2017省级重点项目'!$B$3:$O$206,6,0),"")</f>
        <v>67600</v>
      </c>
      <c r="AU698" s="14">
        <f ca="1" t="shared" si="61"/>
        <v>0</v>
      </c>
      <c r="AV698" s="14">
        <f ca="1">IFERROR(VLOOKUP(B698,'[2]2017省级重点项目'!$B$3:$O$206,7,0),"")</f>
        <v>0</v>
      </c>
      <c r="AW698" s="14">
        <f ca="1" t="shared" si="62"/>
        <v>0</v>
      </c>
      <c r="AX698" s="14" t="str">
        <f ca="1">IFERROR(VLOOKUP(B698,'[2]2017省级重点项目'!$B$3:$O$206,12,0),"")</f>
        <v>长乐市</v>
      </c>
      <c r="AY698" s="14" t="str">
        <f ca="1">IFERROR(VLOOKUP(B698,'[2]2017省级重点项目'!$B$3:$O$206,9,0),"")</f>
        <v>无</v>
      </c>
      <c r="AZ698" s="14" t="str">
        <f ca="1">IFERROR(VLOOKUP(B698,'[2]2017省级重点项目'!$B$3:$O$206,10,0),"")</f>
        <v>无</v>
      </c>
    </row>
    <row r="699" s="1" customFormat="1" ht="68" customHeight="1" spans="1:52">
      <c r="A699" s="11">
        <f>IF(AJ699="","",COUNTA($AJ$7:AJ699))</f>
        <v>671</v>
      </c>
      <c r="B699" s="14" t="s">
        <v>4545</v>
      </c>
      <c r="C699" s="14" t="s">
        <v>1607</v>
      </c>
      <c r="D699" s="14" t="s">
        <v>1607</v>
      </c>
      <c r="E699" s="14" t="s">
        <v>78</v>
      </c>
      <c r="F699" s="14" t="s">
        <v>78</v>
      </c>
      <c r="G699" s="11" t="s">
        <v>58</v>
      </c>
      <c r="H699" s="14" t="s">
        <v>119</v>
      </c>
      <c r="I699" s="14" t="s">
        <v>3071</v>
      </c>
      <c r="J699" s="14" t="s">
        <v>4546</v>
      </c>
      <c r="K699" s="11" t="s">
        <v>4527</v>
      </c>
      <c r="L699" s="20">
        <v>100000</v>
      </c>
      <c r="M699" s="11">
        <v>100000</v>
      </c>
      <c r="N699" s="11">
        <v>0</v>
      </c>
      <c r="O699" s="11">
        <v>0</v>
      </c>
      <c r="P699" s="11">
        <v>0</v>
      </c>
      <c r="Q699" s="11">
        <v>0</v>
      </c>
      <c r="R699" s="11">
        <v>0</v>
      </c>
      <c r="S699" s="11" t="s">
        <v>352</v>
      </c>
      <c r="T699" s="11" t="s">
        <v>123</v>
      </c>
      <c r="U699" s="20">
        <v>0</v>
      </c>
      <c r="V699" s="14" t="s">
        <v>4547</v>
      </c>
      <c r="W699" s="20">
        <v>0</v>
      </c>
      <c r="X699" s="14" t="s">
        <v>4548</v>
      </c>
      <c r="Y699" s="29"/>
      <c r="Z699" s="29"/>
      <c r="AA699" s="14">
        <v>38</v>
      </c>
      <c r="AB699" s="14">
        <v>38</v>
      </c>
      <c r="AC699" s="14">
        <v>342</v>
      </c>
      <c r="AD699" s="14">
        <v>342</v>
      </c>
      <c r="AE699" s="14">
        <v>741</v>
      </c>
      <c r="AF699" s="14">
        <v>741</v>
      </c>
      <c r="AG699" s="47" t="s">
        <v>126</v>
      </c>
      <c r="AH699" s="14" t="s">
        <v>4549</v>
      </c>
      <c r="AI699" s="14" t="s">
        <v>4550</v>
      </c>
      <c r="AJ699" s="45" t="s">
        <v>119</v>
      </c>
      <c r="AK699" s="11" t="s">
        <v>128</v>
      </c>
      <c r="AL699" s="24" t="s">
        <v>74</v>
      </c>
      <c r="AM699" s="11" t="s">
        <v>1607</v>
      </c>
      <c r="AN699" s="2"/>
      <c r="AO699" s="7" t="s">
        <v>75</v>
      </c>
      <c r="AP699" s="1"/>
      <c r="AQ699" s="1" t="s">
        <v>78</v>
      </c>
      <c r="AR699" s="1"/>
      <c r="AS699" s="1"/>
      <c r="AT699" s="14">
        <f ca="1">IFERROR(VLOOKUP(B699,'[2]2017省级重点项目'!$B$3:$O$206,6,0),"")</f>
        <v>100000</v>
      </c>
      <c r="AU699" s="14">
        <f ca="1" t="shared" si="61"/>
        <v>0</v>
      </c>
      <c r="AV699" s="14">
        <f ca="1">IFERROR(VLOOKUP(B699,'[2]2017省级重点项目'!$B$3:$O$206,7,0),"")</f>
        <v>0</v>
      </c>
      <c r="AW699" s="14">
        <f ca="1" t="shared" si="62"/>
        <v>0</v>
      </c>
      <c r="AX699" s="14" t="str">
        <f ca="1">IFERROR(VLOOKUP(B699,'[2]2017省级重点项目'!$B$3:$O$206,12,0),"")</f>
        <v>长乐市</v>
      </c>
      <c r="AY699" s="14" t="str">
        <f ca="1">IFERROR(VLOOKUP(B699,'[2]2017省级重点项目'!$B$3:$O$206,9,0),"")</f>
        <v>无</v>
      </c>
      <c r="AZ699" s="14" t="str">
        <f ca="1">IFERROR(VLOOKUP(B699,'[2]2017省级重点项目'!$B$3:$O$206,10,0),"")</f>
        <v>无</v>
      </c>
    </row>
    <row r="700" s="1" customFormat="1" ht="71" customHeight="1" spans="1:52">
      <c r="A700" s="11">
        <f>IF(AJ700="","",COUNTA($AJ$7:AJ700))</f>
        <v>672</v>
      </c>
      <c r="B700" s="14" t="s">
        <v>4551</v>
      </c>
      <c r="C700" s="14" t="s">
        <v>1607</v>
      </c>
      <c r="D700" s="14" t="s">
        <v>1607</v>
      </c>
      <c r="E700" s="14" t="s">
        <v>78</v>
      </c>
      <c r="F700" s="14" t="s">
        <v>78</v>
      </c>
      <c r="G700" s="11" t="s">
        <v>58</v>
      </c>
      <c r="H700" s="14" t="s">
        <v>119</v>
      </c>
      <c r="I700" s="14" t="s">
        <v>120</v>
      </c>
      <c r="J700" s="14" t="s">
        <v>4552</v>
      </c>
      <c r="K700" s="11" t="s">
        <v>4527</v>
      </c>
      <c r="L700" s="20">
        <v>188000</v>
      </c>
      <c r="M700" s="11">
        <v>188000</v>
      </c>
      <c r="N700" s="11">
        <v>0</v>
      </c>
      <c r="O700" s="11">
        <v>0</v>
      </c>
      <c r="P700" s="11">
        <v>0</v>
      </c>
      <c r="Q700" s="11">
        <v>0</v>
      </c>
      <c r="R700" s="11">
        <v>0</v>
      </c>
      <c r="S700" s="11" t="s">
        <v>352</v>
      </c>
      <c r="T700" s="11" t="s">
        <v>123</v>
      </c>
      <c r="U700" s="20">
        <v>0</v>
      </c>
      <c r="V700" s="14" t="s">
        <v>4553</v>
      </c>
      <c r="W700" s="20">
        <v>0</v>
      </c>
      <c r="X700" s="14" t="s">
        <v>4554</v>
      </c>
      <c r="Y700" s="29"/>
      <c r="Z700" s="29"/>
      <c r="AA700" s="14">
        <v>2000</v>
      </c>
      <c r="AB700" s="14"/>
      <c r="AC700" s="14"/>
      <c r="AD700" s="14"/>
      <c r="AE700" s="14"/>
      <c r="AF700" s="14"/>
      <c r="AG700" s="47" t="s">
        <v>126</v>
      </c>
      <c r="AH700" s="14" t="s">
        <v>4549</v>
      </c>
      <c r="AI700" s="14" t="s">
        <v>4550</v>
      </c>
      <c r="AJ700" s="45" t="s">
        <v>119</v>
      </c>
      <c r="AK700" s="11" t="s">
        <v>128</v>
      </c>
      <c r="AL700" s="24" t="s">
        <v>74</v>
      </c>
      <c r="AM700" s="11" t="s">
        <v>1607</v>
      </c>
      <c r="AN700" s="2"/>
      <c r="AO700" s="7" t="s">
        <v>75</v>
      </c>
      <c r="AP700" s="1"/>
      <c r="AQ700" s="1" t="s">
        <v>78</v>
      </c>
      <c r="AR700" s="1"/>
      <c r="AS700" s="1"/>
      <c r="AT700" s="14">
        <f ca="1">IFERROR(VLOOKUP(B700,'[2]2017省级重点项目'!$B$3:$O$206,6,0),"")</f>
        <v>188000</v>
      </c>
      <c r="AU700" s="14">
        <f ca="1" t="shared" si="61"/>
        <v>0</v>
      </c>
      <c r="AV700" s="14">
        <f ca="1">IFERROR(VLOOKUP(B700,'[2]2017省级重点项目'!$B$3:$O$206,7,0),"")</f>
        <v>20000</v>
      </c>
      <c r="AW700" s="14">
        <f ca="1" t="shared" si="62"/>
        <v>-20000</v>
      </c>
      <c r="AX700" s="14" t="str">
        <f ca="1">IFERROR(VLOOKUP(B700,'[2]2017省级重点项目'!$B$3:$O$206,12,0),"")</f>
        <v>长乐市</v>
      </c>
      <c r="AY700" s="14" t="str">
        <f ca="1">IFERROR(VLOOKUP(B700,'[2]2017省级重点项目'!$B$3:$O$206,9,0),"")</f>
        <v>无</v>
      </c>
      <c r="AZ700" s="14" t="str">
        <f ca="1">IFERROR(VLOOKUP(B700,'[2]2017省级重点项目'!$B$3:$O$206,10,0),"")</f>
        <v>无</v>
      </c>
    </row>
    <row r="701" s="1" customFormat="1" ht="161" customHeight="1" spans="1:52">
      <c r="A701" s="11">
        <f>IF(AJ701="","",COUNTA($AJ$7:AJ701))</f>
        <v>673</v>
      </c>
      <c r="B701" s="16" t="s">
        <v>4555</v>
      </c>
      <c r="C701" s="16" t="s">
        <v>1607</v>
      </c>
      <c r="D701" s="16" t="s">
        <v>1607</v>
      </c>
      <c r="E701" s="16" t="s">
        <v>78</v>
      </c>
      <c r="F701" s="16" t="s">
        <v>78</v>
      </c>
      <c r="G701" s="11" t="s">
        <v>58</v>
      </c>
      <c r="H701" s="16" t="s">
        <v>168</v>
      </c>
      <c r="I701" s="16" t="s">
        <v>4556</v>
      </c>
      <c r="J701" s="16" t="s">
        <v>4557</v>
      </c>
      <c r="K701" s="24" t="s">
        <v>4558</v>
      </c>
      <c r="L701" s="20">
        <v>34391.43</v>
      </c>
      <c r="M701" s="24"/>
      <c r="N701" s="24"/>
      <c r="O701" s="24"/>
      <c r="P701" s="24"/>
      <c r="Q701" s="24"/>
      <c r="R701" s="26">
        <v>34391</v>
      </c>
      <c r="S701" s="24" t="s">
        <v>35</v>
      </c>
      <c r="T701" s="24" t="s">
        <v>35</v>
      </c>
      <c r="U701" s="20">
        <v>0</v>
      </c>
      <c r="V701" s="16" t="s">
        <v>4559</v>
      </c>
      <c r="W701" s="20">
        <v>0</v>
      </c>
      <c r="X701" s="16" t="s">
        <v>4560</v>
      </c>
      <c r="Y701" s="31"/>
      <c r="Z701" s="31"/>
      <c r="AA701" s="16"/>
      <c r="AB701" s="16"/>
      <c r="AC701" s="16"/>
      <c r="AD701" s="16"/>
      <c r="AE701" s="16"/>
      <c r="AF701" s="16"/>
      <c r="AG701" s="51" t="s">
        <v>4561</v>
      </c>
      <c r="AH701" s="16"/>
      <c r="AI701" s="16" t="s">
        <v>4562</v>
      </c>
      <c r="AJ701" s="49" t="s">
        <v>168</v>
      </c>
      <c r="AK701" s="24" t="s">
        <v>177</v>
      </c>
      <c r="AL701" s="24" t="s">
        <v>195</v>
      </c>
      <c r="AM701" s="11" t="s">
        <v>1607</v>
      </c>
      <c r="AN701" s="11"/>
      <c r="AO701" s="12" t="s">
        <v>75</v>
      </c>
      <c r="AP701" s="14" t="s">
        <v>78</v>
      </c>
      <c r="AQ701" s="14" t="s">
        <v>78</v>
      </c>
      <c r="AR701" s="14"/>
      <c r="AS701" s="14"/>
      <c r="AT701" s="14">
        <f ca="1">IFERROR(VLOOKUP(B701,'[2]2017省级重点项目'!$B$3:$O$206,6,0),"")</f>
        <v>34391</v>
      </c>
      <c r="AU701" s="14">
        <f ca="1" t="shared" si="61"/>
        <v>0.430000000000291</v>
      </c>
      <c r="AV701" s="14">
        <f ca="1">IFERROR(VLOOKUP(B701,'[2]2017省级重点项目'!$B$3:$O$206,7,0),"")</f>
        <v>7000</v>
      </c>
      <c r="AW701" s="14">
        <f ca="1" t="shared" si="62"/>
        <v>-7000</v>
      </c>
      <c r="AX701" s="14" t="str">
        <f ca="1">IFERROR(VLOOKUP(B701,'[2]2017省级重点项目'!$B$3:$O$206,12,0),"")</f>
        <v>连江县</v>
      </c>
      <c r="AY701" s="14" t="str">
        <f ca="1">IFERROR(VLOOKUP(B701,'[2]2017省级重点项目'!$B$3:$O$206,9,0),"")</f>
        <v>无</v>
      </c>
      <c r="AZ701" s="14" t="str">
        <f ca="1">IFERROR(VLOOKUP(B701,'[2]2017省级重点项目'!$B$3:$O$206,10,0),"")</f>
        <v>无</v>
      </c>
    </row>
    <row r="702" s="1" customFormat="1" ht="84" spans="1:52">
      <c r="A702" s="11">
        <f>IF(AJ702="","",COUNTA($AJ$7:AJ702))</f>
        <v>674</v>
      </c>
      <c r="B702" s="16" t="s">
        <v>4563</v>
      </c>
      <c r="C702" s="16" t="s">
        <v>1607</v>
      </c>
      <c r="D702" s="16" t="s">
        <v>1607</v>
      </c>
      <c r="E702" s="16" t="s">
        <v>78</v>
      </c>
      <c r="F702" s="16" t="s">
        <v>78</v>
      </c>
      <c r="G702" s="11" t="s">
        <v>58</v>
      </c>
      <c r="H702" s="16" t="s">
        <v>168</v>
      </c>
      <c r="I702" s="16"/>
      <c r="J702" s="16" t="s">
        <v>4564</v>
      </c>
      <c r="K702" s="24" t="s">
        <v>4565</v>
      </c>
      <c r="L702" s="20">
        <v>1000000</v>
      </c>
      <c r="M702" s="24"/>
      <c r="N702" s="24"/>
      <c r="O702" s="24"/>
      <c r="P702" s="24"/>
      <c r="Q702" s="24"/>
      <c r="R702" s="26">
        <v>2000000</v>
      </c>
      <c r="S702" s="24" t="s">
        <v>35</v>
      </c>
      <c r="T702" s="24" t="s">
        <v>35</v>
      </c>
      <c r="U702" s="20">
        <v>0</v>
      </c>
      <c r="V702" s="16" t="s">
        <v>4566</v>
      </c>
      <c r="W702" s="20">
        <v>0</v>
      </c>
      <c r="X702" s="16" t="s">
        <v>4566</v>
      </c>
      <c r="Y702" s="31"/>
      <c r="Z702" s="31"/>
      <c r="AA702" s="16"/>
      <c r="AB702" s="16"/>
      <c r="AC702" s="16"/>
      <c r="AD702" s="16"/>
      <c r="AE702" s="16"/>
      <c r="AF702" s="16"/>
      <c r="AG702" s="51" t="s">
        <v>4567</v>
      </c>
      <c r="AH702" s="16"/>
      <c r="AI702" s="16" t="s">
        <v>4568</v>
      </c>
      <c r="AJ702" s="49" t="s">
        <v>168</v>
      </c>
      <c r="AK702" s="24" t="s">
        <v>177</v>
      </c>
      <c r="AL702" s="24" t="s">
        <v>195</v>
      </c>
      <c r="AM702" s="11" t="s">
        <v>1607</v>
      </c>
      <c r="AN702" s="11"/>
      <c r="AO702" s="12" t="s">
        <v>75</v>
      </c>
      <c r="AP702" s="14"/>
      <c r="AQ702" s="14"/>
      <c r="AR702" s="14" t="s">
        <v>78</v>
      </c>
      <c r="AS702" s="14"/>
      <c r="AT702" s="14" t="str">
        <f ca="1">IFERROR(VLOOKUP(B702,'[2]2017省级重点项目'!$B$3:$O$206,6,0),"")</f>
        <v/>
      </c>
      <c r="AU702" s="14" t="str">
        <f ca="1" t="shared" si="61"/>
        <v/>
      </c>
      <c r="AV702" s="14" t="str">
        <f ca="1">IFERROR(VLOOKUP(B702,'[2]2017省级重点项目'!$B$3:$O$206,7,0),"")</f>
        <v/>
      </c>
      <c r="AW702" s="14" t="str">
        <f ca="1" t="shared" si="62"/>
        <v/>
      </c>
      <c r="AX702" s="14" t="str">
        <f ca="1">IFERROR(VLOOKUP(B702,'[2]2017省级重点项目'!$B$3:$O$206,12,0),"")</f>
        <v/>
      </c>
      <c r="AY702" s="14" t="str">
        <f ca="1">IFERROR(VLOOKUP(B702,'[2]2017省级重点项目'!$B$3:$O$206,9,0),"")</f>
        <v/>
      </c>
      <c r="AZ702" s="14" t="str">
        <f ca="1">IFERROR(VLOOKUP(B702,'[2]2017省级重点项目'!$B$3:$O$206,10,0),"")</f>
        <v/>
      </c>
    </row>
    <row r="703" s="1" customFormat="1" ht="21" customHeight="1" spans="1:53">
      <c r="A703" s="11"/>
      <c r="B703" s="13" t="s">
        <v>293</v>
      </c>
      <c r="C703" s="11"/>
      <c r="D703" s="11"/>
      <c r="E703" s="11"/>
      <c r="F703" s="11"/>
      <c r="G703" s="11"/>
      <c r="H703" s="11"/>
      <c r="I703" s="11"/>
      <c r="J703" s="11">
        <f ca="1">COUNTIFS(AM:AM,"预备前期",G:G,B703)</f>
        <v>21</v>
      </c>
      <c r="K703" s="11" t="s">
        <v>56</v>
      </c>
      <c r="L703" s="20">
        <f ca="1">SUMIFS(L:L,AM:AM,"预备前期",G:G,B703)</f>
        <v>3477661</v>
      </c>
      <c r="M703" s="11"/>
      <c r="N703" s="11"/>
      <c r="O703" s="11"/>
      <c r="P703" s="11"/>
      <c r="Q703" s="11"/>
      <c r="R703" s="11"/>
      <c r="S703" s="11"/>
      <c r="T703" s="11"/>
      <c r="U703" s="20">
        <v>0</v>
      </c>
      <c r="V703" s="11"/>
      <c r="W703" s="20">
        <v>0</v>
      </c>
      <c r="X703" s="11"/>
      <c r="Y703" s="29"/>
      <c r="Z703" s="29"/>
      <c r="AA703" s="11"/>
      <c r="AB703" s="11"/>
      <c r="AC703" s="11"/>
      <c r="AD703" s="11"/>
      <c r="AE703" s="11"/>
      <c r="AF703" s="11"/>
      <c r="AG703" s="43"/>
      <c r="AH703" s="44"/>
      <c r="AI703" s="44"/>
      <c r="AJ703" s="45"/>
      <c r="AK703" s="44"/>
      <c r="AL703" s="44"/>
      <c r="AM703" s="11"/>
      <c r="AN703" s="11"/>
      <c r="AO703" s="13"/>
      <c r="AP703" s="11"/>
      <c r="AQ703" s="11"/>
      <c r="AR703" s="14"/>
      <c r="AS703" s="11"/>
      <c r="AT703" s="11"/>
      <c r="AU703" s="11"/>
      <c r="AV703" s="11"/>
      <c r="AW703" s="11"/>
      <c r="AX703" s="11"/>
      <c r="AY703" s="11"/>
      <c r="AZ703" s="11"/>
      <c r="BA703" s="79"/>
    </row>
    <row r="704" s="1" customFormat="1" ht="102" customHeight="1" spans="1:52">
      <c r="A704" s="11">
        <f>IF(AJ704="","",COUNTA($AJ$7:AJ704))</f>
        <v>675</v>
      </c>
      <c r="B704" s="12" t="s">
        <v>4569</v>
      </c>
      <c r="C704" s="13" t="s">
        <v>1607</v>
      </c>
      <c r="D704" s="13" t="s">
        <v>1607</v>
      </c>
      <c r="E704" s="13" t="s">
        <v>78</v>
      </c>
      <c r="F704" s="13" t="s">
        <v>78</v>
      </c>
      <c r="G704" s="13" t="s">
        <v>293</v>
      </c>
      <c r="H704" s="13" t="s">
        <v>97</v>
      </c>
      <c r="I704" s="13" t="s">
        <v>1201</v>
      </c>
      <c r="J704" s="12" t="s">
        <v>4570</v>
      </c>
      <c r="K704" s="13" t="s">
        <v>3088</v>
      </c>
      <c r="L704" s="21">
        <v>63000</v>
      </c>
      <c r="M704" s="13"/>
      <c r="N704" s="13"/>
      <c r="O704" s="13"/>
      <c r="P704" s="13"/>
      <c r="Q704" s="13"/>
      <c r="R704" s="13"/>
      <c r="S704" s="13"/>
      <c r="T704" s="13"/>
      <c r="U704" s="21">
        <v>2067</v>
      </c>
      <c r="V704" s="12" t="s">
        <v>4571</v>
      </c>
      <c r="W704" s="21">
        <v>2000</v>
      </c>
      <c r="X704" s="12" t="s">
        <v>4572</v>
      </c>
      <c r="Y704" s="30"/>
      <c r="Z704" s="30"/>
      <c r="AA704" s="13"/>
      <c r="AB704" s="13"/>
      <c r="AC704" s="13"/>
      <c r="AD704" s="13"/>
      <c r="AE704" s="13"/>
      <c r="AF704" s="13"/>
      <c r="AG704" s="22" t="s">
        <v>4573</v>
      </c>
      <c r="AH704" s="13" t="s">
        <v>4574</v>
      </c>
      <c r="AI704" s="13">
        <v>14000000000</v>
      </c>
      <c r="AJ704" s="46" t="s">
        <v>97</v>
      </c>
      <c r="AK704" s="13" t="s">
        <v>108</v>
      </c>
      <c r="AL704" s="13" t="s">
        <v>857</v>
      </c>
      <c r="AM704" s="13" t="s">
        <v>1607</v>
      </c>
      <c r="AN704" s="13"/>
      <c r="AO704" s="13" t="s">
        <v>310</v>
      </c>
      <c r="AP704" s="13" t="s">
        <v>78</v>
      </c>
      <c r="AQ704" s="13" t="s">
        <v>78</v>
      </c>
      <c r="AR704" s="13"/>
      <c r="AS704" s="13"/>
      <c r="AT704" s="14">
        <f ca="1">IFERROR(VLOOKUP(B704,'[2]2017省级重点项目'!$B$3:$O$206,6,0),"")</f>
        <v>63000</v>
      </c>
      <c r="AU704" s="14">
        <f ca="1" t="shared" ref="AU704:AU724" si="63">IFERROR(L704-AT704,"")</f>
        <v>0</v>
      </c>
      <c r="AV704" s="14">
        <f ca="1">IFERROR(VLOOKUP(B704,'[2]2017省级重点项目'!$B$3:$O$206,7,0),"")</f>
        <v>2000</v>
      </c>
      <c r="AW704" s="14">
        <f ca="1" t="shared" ref="AW704:AW724" si="64">IFERROR(W704-AV704,"")</f>
        <v>0</v>
      </c>
      <c r="AX704" s="14" t="str">
        <f ca="1">IFERROR(VLOOKUP(B704,'[2]2017省级重点项目'!$B$3:$O$206,12,0),"")</f>
        <v>福清市</v>
      </c>
      <c r="AY704" s="14" t="str">
        <f ca="1">IFERROR(VLOOKUP(B704,'[2]2017省级重点项目'!$B$3:$O$206,9,0),"")</f>
        <v>无</v>
      </c>
      <c r="AZ704" s="14" t="str">
        <f ca="1">IFERROR(VLOOKUP(B704,'[2]2017省级重点项目'!$B$3:$O$206,10,0),"")</f>
        <v>无</v>
      </c>
    </row>
    <row r="705" s="1" customFormat="1" ht="70" customHeight="1" spans="1:52">
      <c r="A705" s="11">
        <f>IF(AJ705="","",COUNTA($AJ$7:AJ705))</f>
        <v>676</v>
      </c>
      <c r="B705" s="14" t="s">
        <v>4575</v>
      </c>
      <c r="C705" s="14" t="s">
        <v>1607</v>
      </c>
      <c r="D705" s="14" t="s">
        <v>1607</v>
      </c>
      <c r="E705" s="14" t="s">
        <v>78</v>
      </c>
      <c r="F705" s="14" t="s">
        <v>78</v>
      </c>
      <c r="G705" s="11" t="s">
        <v>293</v>
      </c>
      <c r="H705" s="14" t="s">
        <v>119</v>
      </c>
      <c r="I705" s="14" t="s">
        <v>342</v>
      </c>
      <c r="J705" s="14" t="s">
        <v>4576</v>
      </c>
      <c r="K705" s="11" t="s">
        <v>4527</v>
      </c>
      <c r="L705" s="20">
        <v>98600</v>
      </c>
      <c r="M705" s="11">
        <v>0</v>
      </c>
      <c r="N705" s="11">
        <v>50000</v>
      </c>
      <c r="O705" s="11">
        <v>38600</v>
      </c>
      <c r="P705" s="11">
        <v>0</v>
      </c>
      <c r="Q705" s="11">
        <v>0</v>
      </c>
      <c r="R705" s="11">
        <v>0</v>
      </c>
      <c r="S705" s="11" t="s">
        <v>66</v>
      </c>
      <c r="T705" s="11" t="s">
        <v>123</v>
      </c>
      <c r="U705" s="20">
        <v>0</v>
      </c>
      <c r="V705" s="14" t="s">
        <v>4577</v>
      </c>
      <c r="W705" s="20">
        <v>0</v>
      </c>
      <c r="X705" s="14" t="s">
        <v>4578</v>
      </c>
      <c r="Y705" s="29"/>
      <c r="Z705" s="29"/>
      <c r="AA705" s="14">
        <v>549</v>
      </c>
      <c r="AB705" s="14"/>
      <c r="AC705" s="14">
        <v>295</v>
      </c>
      <c r="AD705" s="14"/>
      <c r="AE705" s="14">
        <v>265</v>
      </c>
      <c r="AF705" s="14">
        <v>157</v>
      </c>
      <c r="AG705" s="47" t="s">
        <v>4579</v>
      </c>
      <c r="AH705" s="14" t="s">
        <v>4580</v>
      </c>
      <c r="AI705" s="14" t="s">
        <v>4581</v>
      </c>
      <c r="AJ705" s="45" t="s">
        <v>119</v>
      </c>
      <c r="AK705" s="11" t="s">
        <v>128</v>
      </c>
      <c r="AL705" s="24" t="s">
        <v>207</v>
      </c>
      <c r="AM705" s="11" t="s">
        <v>1607</v>
      </c>
      <c r="AN705" s="2"/>
      <c r="AO705" s="7" t="s">
        <v>310</v>
      </c>
      <c r="AP705" s="1"/>
      <c r="AQ705" s="1" t="s">
        <v>78</v>
      </c>
      <c r="AR705" s="1"/>
      <c r="AS705" s="1"/>
      <c r="AT705" s="14">
        <f ca="1">IFERROR(VLOOKUP(B705,'[2]2017省级重点项目'!$B$3:$O$206,6,0),"")</f>
        <v>98600</v>
      </c>
      <c r="AU705" s="14">
        <f ca="1" t="shared" si="63"/>
        <v>0</v>
      </c>
      <c r="AV705" s="14">
        <f ca="1">IFERROR(VLOOKUP(B705,'[2]2017省级重点项目'!$B$3:$O$206,7,0),"")</f>
        <v>0</v>
      </c>
      <c r="AW705" s="14">
        <f ca="1" t="shared" si="64"/>
        <v>0</v>
      </c>
      <c r="AX705" s="14" t="str">
        <f ca="1">IFERROR(VLOOKUP(B705,'[2]2017省级重点项目'!$B$3:$O$206,12,0),"")</f>
        <v>长乐市</v>
      </c>
      <c r="AY705" s="14" t="str">
        <f ca="1">IFERROR(VLOOKUP(B705,'[2]2017省级重点项目'!$B$3:$O$206,9,0),"")</f>
        <v>无</v>
      </c>
      <c r="AZ705" s="14" t="str">
        <f ca="1">IFERROR(VLOOKUP(B705,'[2]2017省级重点项目'!$B$3:$O$206,10,0),"")</f>
        <v>无</v>
      </c>
    </row>
    <row r="706" s="1" customFormat="1" ht="81" customHeight="1" spans="1:52">
      <c r="A706" s="11">
        <f>IF(AJ706="","",COUNTA($AJ$7:AJ706))</f>
        <v>677</v>
      </c>
      <c r="B706" s="14" t="s">
        <v>4582</v>
      </c>
      <c r="C706" s="14" t="s">
        <v>1607</v>
      </c>
      <c r="D706" s="14" t="s">
        <v>1607</v>
      </c>
      <c r="E706" s="14" t="s">
        <v>78</v>
      </c>
      <c r="F706" s="14" t="s">
        <v>78</v>
      </c>
      <c r="G706" s="11" t="s">
        <v>293</v>
      </c>
      <c r="H706" s="14" t="s">
        <v>119</v>
      </c>
      <c r="I706" s="14" t="s">
        <v>342</v>
      </c>
      <c r="J706" s="14" t="s">
        <v>4583</v>
      </c>
      <c r="K706" s="11" t="s">
        <v>4527</v>
      </c>
      <c r="L706" s="20">
        <v>122709</v>
      </c>
      <c r="M706" s="11">
        <v>0</v>
      </c>
      <c r="N706" s="11">
        <v>62700</v>
      </c>
      <c r="O706" s="11">
        <v>60000</v>
      </c>
      <c r="P706" s="11">
        <v>0</v>
      </c>
      <c r="Q706" s="11">
        <v>0</v>
      </c>
      <c r="R706" s="11">
        <v>0</v>
      </c>
      <c r="S706" s="11" t="s">
        <v>83</v>
      </c>
      <c r="T706" s="11" t="s">
        <v>123</v>
      </c>
      <c r="U706" s="20">
        <v>0</v>
      </c>
      <c r="V706" s="14" t="s">
        <v>4584</v>
      </c>
      <c r="W706" s="20">
        <v>0</v>
      </c>
      <c r="X706" s="14" t="s">
        <v>4585</v>
      </c>
      <c r="Y706" s="29"/>
      <c r="Z706" s="29"/>
      <c r="AA706" s="14">
        <v>844</v>
      </c>
      <c r="AB706" s="14">
        <v>844</v>
      </c>
      <c r="AC706" s="14"/>
      <c r="AD706" s="14"/>
      <c r="AE706" s="14"/>
      <c r="AF706" s="14"/>
      <c r="AG706" s="47" t="s">
        <v>4586</v>
      </c>
      <c r="AH706" s="14" t="s">
        <v>4587</v>
      </c>
      <c r="AI706" s="14" t="s">
        <v>4588</v>
      </c>
      <c r="AJ706" s="45" t="s">
        <v>119</v>
      </c>
      <c r="AK706" s="11" t="s">
        <v>128</v>
      </c>
      <c r="AL706" s="24" t="s">
        <v>358</v>
      </c>
      <c r="AM706" s="11" t="s">
        <v>1607</v>
      </c>
      <c r="AN706" s="2"/>
      <c r="AO706" s="7" t="s">
        <v>310</v>
      </c>
      <c r="AP706" s="1"/>
      <c r="AQ706" s="1"/>
      <c r="AR706" s="1"/>
      <c r="AS706" s="1"/>
      <c r="AT706" s="14" t="str">
        <f ca="1">IFERROR(VLOOKUP(B706,'[2]2017省级重点项目'!$B$3:$O$206,6,0),"")</f>
        <v/>
      </c>
      <c r="AU706" s="14" t="str">
        <f ca="1" t="shared" si="63"/>
        <v/>
      </c>
      <c r="AV706" s="14" t="str">
        <f ca="1">IFERROR(VLOOKUP(B706,'[2]2017省级重点项目'!$B$3:$O$206,7,0),"")</f>
        <v/>
      </c>
      <c r="AW706" s="14" t="str">
        <f ca="1" t="shared" si="64"/>
        <v/>
      </c>
      <c r="AX706" s="14" t="str">
        <f ca="1">IFERROR(VLOOKUP(B706,'[2]2017省级重点项目'!$B$3:$O$206,12,0),"")</f>
        <v/>
      </c>
      <c r="AY706" s="14" t="str">
        <f ca="1">IFERROR(VLOOKUP(B706,'[2]2017省级重点项目'!$B$3:$O$206,9,0),"")</f>
        <v/>
      </c>
      <c r="AZ706" s="14" t="str">
        <f ca="1">IFERROR(VLOOKUP(B706,'[2]2017省级重点项目'!$B$3:$O$206,10,0),"")</f>
        <v/>
      </c>
    </row>
    <row r="707" s="1" customFormat="1" ht="62" customHeight="1" spans="1:52">
      <c r="A707" s="11">
        <f>IF(AJ707="","",COUNTA($AJ$7:AJ707))</f>
        <v>678</v>
      </c>
      <c r="B707" s="14" t="s">
        <v>4589</v>
      </c>
      <c r="C707" s="14" t="s">
        <v>1607</v>
      </c>
      <c r="D707" s="14" t="s">
        <v>1607</v>
      </c>
      <c r="E707" s="14" t="s">
        <v>78</v>
      </c>
      <c r="F707" s="14" t="s">
        <v>78</v>
      </c>
      <c r="G707" s="11" t="s">
        <v>293</v>
      </c>
      <c r="H707" s="14" t="s">
        <v>119</v>
      </c>
      <c r="I707" s="14" t="s">
        <v>342</v>
      </c>
      <c r="J707" s="14" t="s">
        <v>4590</v>
      </c>
      <c r="K707" s="11" t="s">
        <v>4527</v>
      </c>
      <c r="L707" s="20">
        <v>55000</v>
      </c>
      <c r="M707" s="11">
        <v>0</v>
      </c>
      <c r="N707" s="11">
        <v>16500</v>
      </c>
      <c r="O707" s="11">
        <v>38500</v>
      </c>
      <c r="P707" s="11">
        <v>0</v>
      </c>
      <c r="Q707" s="11">
        <v>0</v>
      </c>
      <c r="R707" s="11">
        <v>0</v>
      </c>
      <c r="S707" s="11" t="s">
        <v>66</v>
      </c>
      <c r="T707" s="11" t="s">
        <v>123</v>
      </c>
      <c r="U707" s="20">
        <v>0</v>
      </c>
      <c r="V707" s="14" t="s">
        <v>4591</v>
      </c>
      <c r="W707" s="20">
        <v>0</v>
      </c>
      <c r="X707" s="14" t="s">
        <v>4529</v>
      </c>
      <c r="Y707" s="29"/>
      <c r="Z707" s="29"/>
      <c r="AA707" s="14">
        <v>447</v>
      </c>
      <c r="AB707" s="14">
        <v>0</v>
      </c>
      <c r="AC707" s="14">
        <v>0</v>
      </c>
      <c r="AD707" s="14">
        <v>0</v>
      </c>
      <c r="AE707" s="14">
        <v>780</v>
      </c>
      <c r="AF707" s="14">
        <v>446</v>
      </c>
      <c r="AG707" s="47" t="s">
        <v>4592</v>
      </c>
      <c r="AH707" s="14" t="s">
        <v>4593</v>
      </c>
      <c r="AI707" s="14" t="s">
        <v>4594</v>
      </c>
      <c r="AJ707" s="45" t="s">
        <v>119</v>
      </c>
      <c r="AK707" s="11" t="s">
        <v>128</v>
      </c>
      <c r="AL707" s="24" t="s">
        <v>358</v>
      </c>
      <c r="AM707" s="11" t="s">
        <v>1607</v>
      </c>
      <c r="AN707" s="2"/>
      <c r="AO707" s="7" t="s">
        <v>310</v>
      </c>
      <c r="AP707" s="1"/>
      <c r="AQ707" s="1" t="s">
        <v>78</v>
      </c>
      <c r="AR707" s="1"/>
      <c r="AS707" s="1"/>
      <c r="AT707" s="14">
        <f ca="1">IFERROR(VLOOKUP(B707,'[2]2017省级重点项目'!$B$3:$O$206,6,0),"")</f>
        <v>55000</v>
      </c>
      <c r="AU707" s="14">
        <f ca="1" t="shared" si="63"/>
        <v>0</v>
      </c>
      <c r="AV707" s="14">
        <f ca="1">IFERROR(VLOOKUP(B707,'[2]2017省级重点项目'!$B$3:$O$206,7,0),"")</f>
        <v>0</v>
      </c>
      <c r="AW707" s="14">
        <f ca="1" t="shared" si="64"/>
        <v>0</v>
      </c>
      <c r="AX707" s="14" t="str">
        <f ca="1">IFERROR(VLOOKUP(B707,'[2]2017省级重点项目'!$B$3:$O$206,12,0),"")</f>
        <v>长乐市</v>
      </c>
      <c r="AY707" s="14" t="str">
        <f ca="1">IFERROR(VLOOKUP(B707,'[2]2017省级重点项目'!$B$3:$O$206,9,0),"")</f>
        <v>无</v>
      </c>
      <c r="AZ707" s="14" t="str">
        <f ca="1">IFERROR(VLOOKUP(B707,'[2]2017省级重点项目'!$B$3:$O$206,10,0),"")</f>
        <v>无</v>
      </c>
    </row>
    <row r="708" s="1" customFormat="1" ht="81" customHeight="1" spans="1:52">
      <c r="A708" s="11">
        <f>IF(AJ708="","",COUNTA($AJ$7:AJ708))</f>
        <v>679</v>
      </c>
      <c r="B708" s="14" t="s">
        <v>4595</v>
      </c>
      <c r="C708" s="14" t="s">
        <v>1607</v>
      </c>
      <c r="D708" s="14" t="s">
        <v>1607</v>
      </c>
      <c r="E708" s="14" t="s">
        <v>78</v>
      </c>
      <c r="F708" s="14" t="s">
        <v>78</v>
      </c>
      <c r="G708" s="11" t="s">
        <v>293</v>
      </c>
      <c r="H708" s="14" t="s">
        <v>119</v>
      </c>
      <c r="I708" s="14" t="s">
        <v>342</v>
      </c>
      <c r="J708" s="14" t="s">
        <v>4596</v>
      </c>
      <c r="K708" s="11" t="s">
        <v>4527</v>
      </c>
      <c r="L708" s="20">
        <v>65000</v>
      </c>
      <c r="M708" s="11">
        <v>0</v>
      </c>
      <c r="N708" s="11">
        <v>19500</v>
      </c>
      <c r="O708" s="11">
        <v>45500</v>
      </c>
      <c r="P708" s="11">
        <v>0</v>
      </c>
      <c r="Q708" s="11">
        <v>0</v>
      </c>
      <c r="R708" s="11">
        <v>0</v>
      </c>
      <c r="S708" s="11" t="s">
        <v>66</v>
      </c>
      <c r="T708" s="11" t="s">
        <v>123</v>
      </c>
      <c r="U708" s="20">
        <v>0</v>
      </c>
      <c r="V708" s="14" t="s">
        <v>4597</v>
      </c>
      <c r="W708" s="20">
        <v>0</v>
      </c>
      <c r="X708" s="14" t="s">
        <v>4529</v>
      </c>
      <c r="Y708" s="29"/>
      <c r="Z708" s="29"/>
      <c r="AA708" s="14">
        <v>0</v>
      </c>
      <c r="AB708" s="14">
        <v>0</v>
      </c>
      <c r="AC708" s="14">
        <v>0</v>
      </c>
      <c r="AD708" s="14">
        <v>0</v>
      </c>
      <c r="AE708" s="14">
        <v>1858.64</v>
      </c>
      <c r="AF708" s="14">
        <v>1486.912</v>
      </c>
      <c r="AG708" s="47" t="s">
        <v>4530</v>
      </c>
      <c r="AH708" s="14" t="s">
        <v>4593</v>
      </c>
      <c r="AI708" s="14" t="s">
        <v>4594</v>
      </c>
      <c r="AJ708" s="45" t="s">
        <v>119</v>
      </c>
      <c r="AK708" s="11" t="s">
        <v>128</v>
      </c>
      <c r="AL708" s="24" t="s">
        <v>358</v>
      </c>
      <c r="AM708" s="11" t="s">
        <v>1607</v>
      </c>
      <c r="AN708" s="2"/>
      <c r="AO708" s="7" t="s">
        <v>310</v>
      </c>
      <c r="AP708" s="1"/>
      <c r="AQ708" s="1" t="s">
        <v>78</v>
      </c>
      <c r="AR708" s="1"/>
      <c r="AS708" s="1"/>
      <c r="AT708" s="14">
        <f ca="1">IFERROR(VLOOKUP(B708,'[2]2017省级重点项目'!$B$3:$O$206,6,0),"")</f>
        <v>65000</v>
      </c>
      <c r="AU708" s="14">
        <f ca="1" t="shared" si="63"/>
        <v>0</v>
      </c>
      <c r="AV708" s="14">
        <f ca="1">IFERROR(VLOOKUP(B708,'[2]2017省级重点项目'!$B$3:$O$206,7,0),"")</f>
        <v>0</v>
      </c>
      <c r="AW708" s="14">
        <f ca="1" t="shared" si="64"/>
        <v>0</v>
      </c>
      <c r="AX708" s="14" t="str">
        <f ca="1">IFERROR(VLOOKUP(B708,'[2]2017省级重点项目'!$B$3:$O$206,12,0),"")</f>
        <v>长乐市</v>
      </c>
      <c r="AY708" s="14" t="str">
        <f ca="1">IFERROR(VLOOKUP(B708,'[2]2017省级重点项目'!$B$3:$O$206,9,0),"")</f>
        <v>无</v>
      </c>
      <c r="AZ708" s="14" t="str">
        <f ca="1">IFERROR(VLOOKUP(B708,'[2]2017省级重点项目'!$B$3:$O$206,10,0),"")</f>
        <v>无</v>
      </c>
    </row>
    <row r="709" s="1" customFormat="1" ht="84" customHeight="1" spans="1:52">
      <c r="A709" s="11">
        <f>IF(AJ709="","",COUNTA($AJ$7:AJ709))</f>
        <v>680</v>
      </c>
      <c r="B709" s="14" t="s">
        <v>4598</v>
      </c>
      <c r="C709" s="14" t="s">
        <v>1607</v>
      </c>
      <c r="D709" s="14" t="s">
        <v>1607</v>
      </c>
      <c r="E709" s="14" t="s">
        <v>78</v>
      </c>
      <c r="F709" s="14" t="s">
        <v>78</v>
      </c>
      <c r="G709" s="11" t="s">
        <v>293</v>
      </c>
      <c r="H709" s="14" t="s">
        <v>119</v>
      </c>
      <c r="I709" s="14" t="s">
        <v>342</v>
      </c>
      <c r="J709" s="14" t="s">
        <v>4599</v>
      </c>
      <c r="K709" s="11" t="s">
        <v>4527</v>
      </c>
      <c r="L709" s="20">
        <v>73675</v>
      </c>
      <c r="M709" s="11">
        <v>10000</v>
      </c>
      <c r="N709" s="11">
        <v>0</v>
      </c>
      <c r="O709" s="11">
        <v>63675</v>
      </c>
      <c r="P709" s="11">
        <v>0</v>
      </c>
      <c r="Q709" s="11">
        <v>0</v>
      </c>
      <c r="R709" s="11">
        <v>0</v>
      </c>
      <c r="S709" s="11" t="s">
        <v>83</v>
      </c>
      <c r="T709" s="11" t="s">
        <v>123</v>
      </c>
      <c r="U709" s="20">
        <v>0</v>
      </c>
      <c r="V709" s="14" t="s">
        <v>4600</v>
      </c>
      <c r="W709" s="20">
        <v>0</v>
      </c>
      <c r="X709" s="14" t="s">
        <v>4601</v>
      </c>
      <c r="Y709" s="29"/>
      <c r="Z709" s="29"/>
      <c r="AA709" s="14">
        <v>513.6</v>
      </c>
      <c r="AB709" s="14">
        <v>514</v>
      </c>
      <c r="AC709" s="14">
        <v>471</v>
      </c>
      <c r="AD709" s="14">
        <v>471</v>
      </c>
      <c r="AE709" s="14">
        <v>604</v>
      </c>
      <c r="AF709" s="14">
        <v>556.06</v>
      </c>
      <c r="AG709" s="47" t="s">
        <v>4537</v>
      </c>
      <c r="AH709" s="14" t="s">
        <v>4543</v>
      </c>
      <c r="AI709" s="14" t="s">
        <v>4544</v>
      </c>
      <c r="AJ709" s="45" t="s">
        <v>119</v>
      </c>
      <c r="AK709" s="11" t="s">
        <v>128</v>
      </c>
      <c r="AL709" s="24" t="s">
        <v>207</v>
      </c>
      <c r="AM709" s="11" t="s">
        <v>1607</v>
      </c>
      <c r="AN709" s="2"/>
      <c r="AO709" s="7" t="s">
        <v>310</v>
      </c>
      <c r="AP709" s="1"/>
      <c r="AQ709" s="1" t="s">
        <v>78</v>
      </c>
      <c r="AR709" s="1"/>
      <c r="AS709" s="1"/>
      <c r="AT709" s="14">
        <f ca="1">IFERROR(VLOOKUP(B709,'[2]2017省级重点项目'!$B$3:$O$206,6,0),"")</f>
        <v>76800</v>
      </c>
      <c r="AU709" s="14">
        <f ca="1" t="shared" si="63"/>
        <v>-3125</v>
      </c>
      <c r="AV709" s="14">
        <f ca="1">IFERROR(VLOOKUP(B709,'[2]2017省级重点项目'!$B$3:$O$206,7,0),"")</f>
        <v>0</v>
      </c>
      <c r="AW709" s="14">
        <f ca="1" t="shared" si="64"/>
        <v>0</v>
      </c>
      <c r="AX709" s="14" t="str">
        <f ca="1">IFERROR(VLOOKUP(B709,'[2]2017省级重点项目'!$B$3:$O$206,12,0),"")</f>
        <v>长乐市</v>
      </c>
      <c r="AY709" s="14" t="str">
        <f ca="1">IFERROR(VLOOKUP(B709,'[2]2017省级重点项目'!$B$3:$O$206,9,0),"")</f>
        <v>无</v>
      </c>
      <c r="AZ709" s="14" t="str">
        <f ca="1">IFERROR(VLOOKUP(B709,'[2]2017省级重点项目'!$B$3:$O$206,10,0),"")</f>
        <v>无</v>
      </c>
    </row>
    <row r="710" s="1" customFormat="1" ht="108" spans="1:52">
      <c r="A710" s="11">
        <f>IF(AJ710="","",COUNTA($AJ$7:AJ710))</f>
        <v>681</v>
      </c>
      <c r="B710" s="14" t="s">
        <v>4602</v>
      </c>
      <c r="C710" s="14" t="s">
        <v>2186</v>
      </c>
      <c r="D710" s="14" t="s">
        <v>2186</v>
      </c>
      <c r="E710" s="14" t="s">
        <v>61</v>
      </c>
      <c r="F710" s="14" t="s">
        <v>78</v>
      </c>
      <c r="G710" s="11" t="s">
        <v>293</v>
      </c>
      <c r="H710" s="14" t="s">
        <v>119</v>
      </c>
      <c r="I710" s="14" t="s">
        <v>4603</v>
      </c>
      <c r="J710" s="14" t="s">
        <v>4604</v>
      </c>
      <c r="K710" s="11" t="s">
        <v>4558</v>
      </c>
      <c r="L710" s="20">
        <v>30000</v>
      </c>
      <c r="M710" s="11">
        <v>30000</v>
      </c>
      <c r="N710" s="11">
        <v>0</v>
      </c>
      <c r="O710" s="11">
        <v>0</v>
      </c>
      <c r="P710" s="11">
        <v>0</v>
      </c>
      <c r="Q710" s="11">
        <v>0</v>
      </c>
      <c r="R710" s="11">
        <v>0</v>
      </c>
      <c r="S710" s="11" t="s">
        <v>352</v>
      </c>
      <c r="T710" s="11" t="s">
        <v>123</v>
      </c>
      <c r="U710" s="20">
        <v>0</v>
      </c>
      <c r="V710" s="14" t="s">
        <v>4605</v>
      </c>
      <c r="W710" s="20">
        <v>0</v>
      </c>
      <c r="X710" s="14" t="s">
        <v>4606</v>
      </c>
      <c r="Y710" s="29"/>
      <c r="Z710" s="29"/>
      <c r="AA710" s="14"/>
      <c r="AB710" s="14"/>
      <c r="AC710" s="14"/>
      <c r="AD710" s="14"/>
      <c r="AE710" s="14"/>
      <c r="AF710" s="14"/>
      <c r="AG710" s="47" t="s">
        <v>4607</v>
      </c>
      <c r="AH710" s="14" t="s">
        <v>4608</v>
      </c>
      <c r="AI710" s="14" t="s">
        <v>4608</v>
      </c>
      <c r="AJ710" s="45" t="s">
        <v>119</v>
      </c>
      <c r="AK710" s="11" t="s">
        <v>128</v>
      </c>
      <c r="AL710" s="24" t="s">
        <v>207</v>
      </c>
      <c r="AM710" s="11" t="s">
        <v>1607</v>
      </c>
      <c r="AN710" s="2"/>
      <c r="AO710" s="7" t="s">
        <v>310</v>
      </c>
      <c r="AP710" s="1"/>
      <c r="AQ710" s="1"/>
      <c r="AR710" s="1"/>
      <c r="AS710" s="1" t="s">
        <v>78</v>
      </c>
      <c r="AT710" s="14" t="str">
        <f ca="1">IFERROR(VLOOKUP(B710,'[2]2017省级重点项目'!$B$3:$O$206,6,0),"")</f>
        <v/>
      </c>
      <c r="AU710" s="14" t="str">
        <f ca="1" t="shared" si="63"/>
        <v/>
      </c>
      <c r="AV710" s="14" t="str">
        <f ca="1">IFERROR(VLOOKUP(B710,'[2]2017省级重点项目'!$B$3:$O$206,7,0),"")</f>
        <v/>
      </c>
      <c r="AW710" s="14" t="str">
        <f ca="1" t="shared" si="64"/>
        <v/>
      </c>
      <c r="AX710" s="14" t="str">
        <f ca="1">IFERROR(VLOOKUP(B710,'[2]2017省级重点项目'!$B$3:$O$206,12,0),"")</f>
        <v/>
      </c>
      <c r="AY710" s="14" t="str">
        <f ca="1">IFERROR(VLOOKUP(B710,'[2]2017省级重点项目'!$B$3:$O$206,9,0),"")</f>
        <v/>
      </c>
      <c r="AZ710" s="14" t="str">
        <f ca="1">IFERROR(VLOOKUP(B710,'[2]2017省级重点项目'!$B$3:$O$206,10,0),"")</f>
        <v/>
      </c>
    </row>
    <row r="711" s="1" customFormat="1" ht="96" customHeight="1" spans="1:52">
      <c r="A711" s="11">
        <f>IF(AJ711="","",COUNTA($AJ$7:AJ711))</f>
        <v>682</v>
      </c>
      <c r="B711" s="14" t="s">
        <v>4609</v>
      </c>
      <c r="C711" s="14" t="s">
        <v>2186</v>
      </c>
      <c r="D711" s="14" t="s">
        <v>2186</v>
      </c>
      <c r="E711" s="14" t="s">
        <v>61</v>
      </c>
      <c r="F711" s="14" t="s">
        <v>78</v>
      </c>
      <c r="G711" s="11" t="s">
        <v>293</v>
      </c>
      <c r="H711" s="14" t="s">
        <v>119</v>
      </c>
      <c r="I711" s="14" t="s">
        <v>4610</v>
      </c>
      <c r="J711" s="14" t="s">
        <v>4611</v>
      </c>
      <c r="K711" s="11" t="s">
        <v>4558</v>
      </c>
      <c r="L711" s="20">
        <v>220000</v>
      </c>
      <c r="M711" s="11">
        <v>220000</v>
      </c>
      <c r="N711" s="11">
        <v>0</v>
      </c>
      <c r="O711" s="11">
        <v>0</v>
      </c>
      <c r="P711" s="11">
        <v>0</v>
      </c>
      <c r="Q711" s="11">
        <v>0</v>
      </c>
      <c r="R711" s="11">
        <v>0</v>
      </c>
      <c r="S711" s="11" t="s">
        <v>352</v>
      </c>
      <c r="T711" s="11" t="s">
        <v>123</v>
      </c>
      <c r="U711" s="20">
        <v>0</v>
      </c>
      <c r="V711" s="14" t="s">
        <v>4605</v>
      </c>
      <c r="W711" s="20">
        <v>0</v>
      </c>
      <c r="X711" s="14" t="s">
        <v>4612</v>
      </c>
      <c r="Y711" s="29"/>
      <c r="Z711" s="29"/>
      <c r="AA711" s="14"/>
      <c r="AB711" s="14"/>
      <c r="AC711" s="14"/>
      <c r="AD711" s="14"/>
      <c r="AE711" s="14"/>
      <c r="AF711" s="14"/>
      <c r="AG711" s="47" t="s">
        <v>4607</v>
      </c>
      <c r="AH711" s="14" t="s">
        <v>4608</v>
      </c>
      <c r="AI711" s="14" t="s">
        <v>4608</v>
      </c>
      <c r="AJ711" s="45" t="s">
        <v>119</v>
      </c>
      <c r="AK711" s="11" t="s">
        <v>128</v>
      </c>
      <c r="AL711" s="24" t="s">
        <v>207</v>
      </c>
      <c r="AM711" s="11" t="s">
        <v>1607</v>
      </c>
      <c r="AN711" s="2"/>
      <c r="AO711" s="7" t="s">
        <v>310</v>
      </c>
      <c r="AP711" s="1"/>
      <c r="AQ711" s="1"/>
      <c r="AR711" s="1"/>
      <c r="AS711" s="1" t="s">
        <v>78</v>
      </c>
      <c r="AT711" s="14" t="str">
        <f ca="1">IFERROR(VLOOKUP(B711,'[2]2017省级重点项目'!$B$3:$O$206,6,0),"")</f>
        <v/>
      </c>
      <c r="AU711" s="14" t="str">
        <f ca="1" t="shared" si="63"/>
        <v/>
      </c>
      <c r="AV711" s="14" t="str">
        <f ca="1">IFERROR(VLOOKUP(B711,'[2]2017省级重点项目'!$B$3:$O$206,7,0),"")</f>
        <v/>
      </c>
      <c r="AW711" s="14" t="str">
        <f ca="1" t="shared" si="64"/>
        <v/>
      </c>
      <c r="AX711" s="14" t="str">
        <f ca="1">IFERROR(VLOOKUP(B711,'[2]2017省级重点项目'!$B$3:$O$206,12,0),"")</f>
        <v/>
      </c>
      <c r="AY711" s="14" t="str">
        <f ca="1">IFERROR(VLOOKUP(B711,'[2]2017省级重点项目'!$B$3:$O$206,9,0),"")</f>
        <v/>
      </c>
      <c r="AZ711" s="14" t="str">
        <f ca="1">IFERROR(VLOOKUP(B711,'[2]2017省级重点项目'!$B$3:$O$206,10,0),"")</f>
        <v/>
      </c>
    </row>
    <row r="712" s="1" customFormat="1" ht="108" spans="1:52">
      <c r="A712" s="11">
        <f>IF(AJ712="","",COUNTA($AJ$7:AJ712))</f>
        <v>683</v>
      </c>
      <c r="B712" s="14" t="s">
        <v>4613</v>
      </c>
      <c r="C712" s="14" t="s">
        <v>1607</v>
      </c>
      <c r="D712" s="14" t="s">
        <v>1607</v>
      </c>
      <c r="E712" s="14" t="s">
        <v>78</v>
      </c>
      <c r="F712" s="14" t="s">
        <v>78</v>
      </c>
      <c r="G712" s="11" t="s">
        <v>293</v>
      </c>
      <c r="H712" s="14" t="s">
        <v>119</v>
      </c>
      <c r="I712" s="14" t="s">
        <v>4614</v>
      </c>
      <c r="J712" s="14" t="s">
        <v>4615</v>
      </c>
      <c r="K712" s="11" t="s">
        <v>4558</v>
      </c>
      <c r="L712" s="20">
        <v>366400</v>
      </c>
      <c r="M712" s="11">
        <v>366400</v>
      </c>
      <c r="N712" s="11">
        <v>0</v>
      </c>
      <c r="O712" s="11">
        <v>0</v>
      </c>
      <c r="P712" s="11">
        <v>0</v>
      </c>
      <c r="Q712" s="11">
        <v>0</v>
      </c>
      <c r="R712" s="11">
        <v>0</v>
      </c>
      <c r="S712" s="11" t="s">
        <v>83</v>
      </c>
      <c r="T712" s="11" t="s">
        <v>123</v>
      </c>
      <c r="U712" s="20">
        <v>0</v>
      </c>
      <c r="V712" s="14" t="s">
        <v>4616</v>
      </c>
      <c r="W712" s="20">
        <v>0</v>
      </c>
      <c r="X712" s="14" t="s">
        <v>4617</v>
      </c>
      <c r="Y712" s="29"/>
      <c r="Z712" s="29"/>
      <c r="AA712" s="14"/>
      <c r="AB712" s="14"/>
      <c r="AC712" s="14"/>
      <c r="AD712" s="14"/>
      <c r="AE712" s="14"/>
      <c r="AF712" s="14"/>
      <c r="AG712" s="47" t="s">
        <v>4607</v>
      </c>
      <c r="AH712" s="14" t="s">
        <v>4618</v>
      </c>
      <c r="AI712" s="14" t="s">
        <v>4618</v>
      </c>
      <c r="AJ712" s="45" t="s">
        <v>119</v>
      </c>
      <c r="AK712" s="11" t="s">
        <v>128</v>
      </c>
      <c r="AL712" s="24" t="s">
        <v>207</v>
      </c>
      <c r="AM712" s="11" t="s">
        <v>1607</v>
      </c>
      <c r="AN712" s="2"/>
      <c r="AO712" s="7" t="s">
        <v>310</v>
      </c>
      <c r="AP712" s="1"/>
      <c r="AQ712" s="1" t="s">
        <v>78</v>
      </c>
      <c r="AR712" s="1"/>
      <c r="AS712" s="1"/>
      <c r="AT712" s="14">
        <f ca="1">IFERROR(VLOOKUP(B712,'[2]2017省级重点项目'!$B$3:$O$206,6,0),"")</f>
        <v>302800</v>
      </c>
      <c r="AU712" s="14">
        <f ca="1" t="shared" si="63"/>
        <v>63600</v>
      </c>
      <c r="AV712" s="14">
        <f ca="1">IFERROR(VLOOKUP(B712,'[2]2017省级重点项目'!$B$3:$O$206,7,0),"")</f>
        <v>0</v>
      </c>
      <c r="AW712" s="14">
        <f ca="1" t="shared" si="64"/>
        <v>0</v>
      </c>
      <c r="AX712" s="14" t="str">
        <f ca="1">IFERROR(VLOOKUP(B712,'[2]2017省级重点项目'!$B$3:$O$206,12,0),"")</f>
        <v>长乐市</v>
      </c>
      <c r="AY712" s="14" t="str">
        <f ca="1">IFERROR(VLOOKUP(B712,'[2]2017省级重点项目'!$B$3:$O$206,9,0),"")</f>
        <v>无</v>
      </c>
      <c r="AZ712" s="14" t="str">
        <f ca="1">IFERROR(VLOOKUP(B712,'[2]2017省级重点项目'!$B$3:$O$206,10,0),"")</f>
        <v>无</v>
      </c>
    </row>
    <row r="713" s="1" customFormat="1" ht="72" spans="1:52">
      <c r="A713" s="11">
        <f>IF(AJ713="","",COUNTA($AJ$7:AJ713))</f>
        <v>684</v>
      </c>
      <c r="B713" s="12" t="s">
        <v>4619</v>
      </c>
      <c r="C713" s="12" t="s">
        <v>150</v>
      </c>
      <c r="D713" s="12" t="s">
        <v>61</v>
      </c>
      <c r="E713" s="12" t="s">
        <v>61</v>
      </c>
      <c r="F713" s="12" t="s">
        <v>61</v>
      </c>
      <c r="G713" s="13" t="s">
        <v>293</v>
      </c>
      <c r="H713" s="12" t="s">
        <v>130</v>
      </c>
      <c r="I713" s="12" t="s">
        <v>4620</v>
      </c>
      <c r="J713" s="12" t="s">
        <v>4621</v>
      </c>
      <c r="K713" s="13" t="s">
        <v>4558</v>
      </c>
      <c r="L713" s="21">
        <v>90000</v>
      </c>
      <c r="M713" s="13">
        <v>90000</v>
      </c>
      <c r="N713" s="13">
        <v>0</v>
      </c>
      <c r="O713" s="13">
        <v>0</v>
      </c>
      <c r="P713" s="13">
        <v>0</v>
      </c>
      <c r="Q713" s="13">
        <v>0</v>
      </c>
      <c r="R713" s="13">
        <v>0</v>
      </c>
      <c r="S713" s="13" t="s">
        <v>83</v>
      </c>
      <c r="T713" s="13" t="s">
        <v>123</v>
      </c>
      <c r="U713" s="21">
        <v>0</v>
      </c>
      <c r="V713" s="12" t="s">
        <v>4622</v>
      </c>
      <c r="W713" s="21">
        <v>0</v>
      </c>
      <c r="X713" s="12" t="s">
        <v>4623</v>
      </c>
      <c r="Y713" s="30"/>
      <c r="Z713" s="30"/>
      <c r="AA713" s="12">
        <v>285</v>
      </c>
      <c r="AB713" s="12">
        <v>285</v>
      </c>
      <c r="AC713" s="12">
        <v>0</v>
      </c>
      <c r="AD713" s="12">
        <v>0</v>
      </c>
      <c r="AE713" s="12">
        <v>0</v>
      </c>
      <c r="AF713" s="12">
        <v>0</v>
      </c>
      <c r="AG713" s="22" t="s">
        <v>371</v>
      </c>
      <c r="AH713" s="12" t="s">
        <v>4624</v>
      </c>
      <c r="AI713" s="12" t="s">
        <v>4625</v>
      </c>
      <c r="AJ713" s="46" t="s">
        <v>130</v>
      </c>
      <c r="AK713" s="13" t="s">
        <v>139</v>
      </c>
      <c r="AL713" s="24" t="s">
        <v>158</v>
      </c>
      <c r="AM713" s="13" t="s">
        <v>1607</v>
      </c>
      <c r="AN713" s="13"/>
      <c r="AO713" s="12" t="s">
        <v>4626</v>
      </c>
      <c r="AP713" s="12"/>
      <c r="AQ713" s="12" t="s">
        <v>78</v>
      </c>
      <c r="AR713" s="12"/>
      <c r="AS713" s="12"/>
      <c r="AT713" s="14">
        <f ca="1">IFERROR(VLOOKUP(B713,'[2]2017省级重点项目'!$B$3:$O$206,6,0),"")</f>
        <v>90000</v>
      </c>
      <c r="AU713" s="14">
        <f ca="1" t="shared" si="63"/>
        <v>0</v>
      </c>
      <c r="AV713" s="14">
        <f ca="1">IFERROR(VLOOKUP(B713,'[2]2017省级重点项目'!$B$3:$O$206,7,0),"")</f>
        <v>3000</v>
      </c>
      <c r="AW713" s="14">
        <f ca="1" t="shared" si="64"/>
        <v>-3000</v>
      </c>
      <c r="AX713" s="14" t="str">
        <f ca="1">IFERROR(VLOOKUP(B713,'[2]2017省级重点项目'!$B$3:$O$206,12,0),"")</f>
        <v>闽侯县</v>
      </c>
      <c r="AY713" s="14">
        <f ca="1">IFERROR(VLOOKUP(B713,'[2]2017省级重点项目'!$B$3:$O$206,9,0),"")</f>
        <v>12</v>
      </c>
      <c r="AZ713" s="14" t="str">
        <f ca="1">IFERROR(VLOOKUP(B713,'[2]2017省级重点项目'!$B$3:$O$206,10,0),"")</f>
        <v>无</v>
      </c>
    </row>
    <row r="714" s="1" customFormat="1" ht="78.75" spans="1:52">
      <c r="A714" s="11">
        <f>IF(AJ714="","",COUNTA($AJ$7:AJ714))</f>
        <v>685</v>
      </c>
      <c r="B714" s="16" t="s">
        <v>4627</v>
      </c>
      <c r="C714" s="16" t="s">
        <v>61</v>
      </c>
      <c r="D714" s="16" t="s">
        <v>61</v>
      </c>
      <c r="E714" s="16" t="s">
        <v>61</v>
      </c>
      <c r="F714" s="16" t="s">
        <v>78</v>
      </c>
      <c r="G714" s="11" t="s">
        <v>293</v>
      </c>
      <c r="H714" s="16" t="s">
        <v>168</v>
      </c>
      <c r="I714" s="16" t="s">
        <v>659</v>
      </c>
      <c r="J714" s="12" t="s">
        <v>4628</v>
      </c>
      <c r="K714" s="13" t="s">
        <v>4558</v>
      </c>
      <c r="L714" s="21">
        <v>32152</v>
      </c>
      <c r="M714" s="24">
        <v>0</v>
      </c>
      <c r="N714" s="24">
        <v>0</v>
      </c>
      <c r="O714" s="24">
        <v>0</v>
      </c>
      <c r="P714" s="24">
        <v>0</v>
      </c>
      <c r="Q714" s="24">
        <v>0</v>
      </c>
      <c r="R714" s="26">
        <v>32152</v>
      </c>
      <c r="S714" s="24" t="s">
        <v>83</v>
      </c>
      <c r="T714" s="24" t="s">
        <v>123</v>
      </c>
      <c r="U714" s="20">
        <v>0</v>
      </c>
      <c r="V714" s="16" t="s">
        <v>4629</v>
      </c>
      <c r="W714" s="20">
        <v>0</v>
      </c>
      <c r="X714" s="16" t="s">
        <v>4630</v>
      </c>
      <c r="Y714" s="31"/>
      <c r="Z714" s="31"/>
      <c r="AA714" s="16">
        <v>80</v>
      </c>
      <c r="AB714" s="16">
        <v>0</v>
      </c>
      <c r="AC714" s="16">
        <v>20</v>
      </c>
      <c r="AD714" s="16">
        <v>0</v>
      </c>
      <c r="AE714" s="16">
        <v>0</v>
      </c>
      <c r="AF714" s="16">
        <v>0</v>
      </c>
      <c r="AG714" s="51" t="s">
        <v>3433</v>
      </c>
      <c r="AH714" s="16" t="s">
        <v>4631</v>
      </c>
      <c r="AI714" s="12" t="s">
        <v>4632</v>
      </c>
      <c r="AJ714" s="49" t="s">
        <v>168</v>
      </c>
      <c r="AK714" s="24" t="s">
        <v>177</v>
      </c>
      <c r="AL714" s="50" t="s">
        <v>178</v>
      </c>
      <c r="AM714" s="11" t="s">
        <v>1607</v>
      </c>
      <c r="AN714" s="11"/>
      <c r="AO714" s="12" t="s">
        <v>310</v>
      </c>
      <c r="AP714" s="14"/>
      <c r="AQ714" s="14" t="s">
        <v>78</v>
      </c>
      <c r="AR714" s="14"/>
      <c r="AS714" s="14"/>
      <c r="AT714" s="14">
        <f ca="1">IFERROR(VLOOKUP(B714,'[2]2017省级重点项目'!$B$3:$O$206,6,0),"")</f>
        <v>32152</v>
      </c>
      <c r="AU714" s="14">
        <f ca="1" t="shared" si="63"/>
        <v>0</v>
      </c>
      <c r="AV714" s="14">
        <f ca="1">IFERROR(VLOOKUP(B714,'[2]2017省级重点项目'!$B$3:$O$206,7,0),"")</f>
        <v>1000</v>
      </c>
      <c r="AW714" s="14">
        <f ca="1" t="shared" si="64"/>
        <v>-1000</v>
      </c>
      <c r="AX714" s="14" t="str">
        <f ca="1">IFERROR(VLOOKUP(B714,'[2]2017省级重点项目'!$B$3:$O$206,12,0),"")</f>
        <v>连江县</v>
      </c>
      <c r="AY714" s="14" t="str">
        <f ca="1">IFERROR(VLOOKUP(B714,'[2]2017省级重点项目'!$B$3:$O$206,9,0),"")</f>
        <v>无</v>
      </c>
      <c r="AZ714" s="14" t="str">
        <f ca="1">IFERROR(VLOOKUP(B714,'[2]2017省级重点项目'!$B$3:$O$206,10,0),"")</f>
        <v>无</v>
      </c>
    </row>
    <row r="715" s="1" customFormat="1" ht="120" spans="1:52">
      <c r="A715" s="11">
        <f>IF(AJ715="","",COUNTA($AJ$7:AJ715))</f>
        <v>686</v>
      </c>
      <c r="B715" s="14" t="s">
        <v>4633</v>
      </c>
      <c r="C715" s="14" t="s">
        <v>77</v>
      </c>
      <c r="D715" s="14" t="s">
        <v>57</v>
      </c>
      <c r="E715" s="14" t="s">
        <v>78</v>
      </c>
      <c r="F715" s="14" t="s">
        <v>78</v>
      </c>
      <c r="G715" s="11" t="s">
        <v>293</v>
      </c>
      <c r="H715" s="24" t="s">
        <v>168</v>
      </c>
      <c r="I715" s="14" t="s">
        <v>659</v>
      </c>
      <c r="J715" s="58" t="s">
        <v>4634</v>
      </c>
      <c r="K715" s="25" t="s">
        <v>4558</v>
      </c>
      <c r="L715" s="64">
        <v>250000</v>
      </c>
      <c r="M715" s="25">
        <v>0</v>
      </c>
      <c r="N715" s="25">
        <v>37500</v>
      </c>
      <c r="O715" s="25">
        <v>175000</v>
      </c>
      <c r="P715" s="25">
        <v>37500</v>
      </c>
      <c r="Q715" s="25">
        <v>0</v>
      </c>
      <c r="R715" s="25">
        <v>0</v>
      </c>
      <c r="S715" s="25" t="s">
        <v>1425</v>
      </c>
      <c r="T715" s="17" t="s">
        <v>123</v>
      </c>
      <c r="U715" s="20">
        <v>20000</v>
      </c>
      <c r="V715" s="14" t="s">
        <v>4635</v>
      </c>
      <c r="W715" s="20">
        <v>0</v>
      </c>
      <c r="X715" s="14" t="s">
        <v>4635</v>
      </c>
      <c r="Y715" s="29"/>
      <c r="Z715" s="29"/>
      <c r="AA715" s="14"/>
      <c r="AB715" s="14"/>
      <c r="AC715" s="14"/>
      <c r="AD715" s="14"/>
      <c r="AE715" s="14"/>
      <c r="AF715" s="14"/>
      <c r="AG715" s="48" t="s">
        <v>4636</v>
      </c>
      <c r="AH715" s="15" t="s">
        <v>4637</v>
      </c>
      <c r="AI715" s="15" t="s">
        <v>4638</v>
      </c>
      <c r="AJ715" s="49" t="s">
        <v>168</v>
      </c>
      <c r="AK715" s="24" t="s">
        <v>177</v>
      </c>
      <c r="AL715" s="50" t="s">
        <v>178</v>
      </c>
      <c r="AM715" s="11" t="s">
        <v>1607</v>
      </c>
      <c r="AN715" s="145"/>
      <c r="AO715" s="12"/>
      <c r="AP715" s="14"/>
      <c r="AQ715" s="14"/>
      <c r="AR715" s="14"/>
      <c r="AS715" s="14"/>
      <c r="AT715" s="14" t="str">
        <f ca="1">IFERROR(VLOOKUP(B715,'[2]2017省级重点项目'!$B$3:$O$206,6,0),"")</f>
        <v/>
      </c>
      <c r="AU715" s="14" t="str">
        <f ca="1" t="shared" si="63"/>
        <v/>
      </c>
      <c r="AV715" s="14" t="str">
        <f ca="1">IFERROR(VLOOKUP(B715,'[2]2017省级重点项目'!$B$3:$O$206,7,0),"")</f>
        <v/>
      </c>
      <c r="AW715" s="14" t="str">
        <f ca="1" t="shared" si="64"/>
        <v/>
      </c>
      <c r="AX715" s="14" t="str">
        <f ca="1">IFERROR(VLOOKUP(B715,'[2]2017省级重点项目'!$B$3:$O$206,12,0),"")</f>
        <v/>
      </c>
      <c r="AY715" s="14" t="str">
        <f ca="1">IFERROR(VLOOKUP(B715,'[2]2017省级重点项目'!$B$3:$O$206,9,0),"")</f>
        <v/>
      </c>
      <c r="AZ715" s="14" t="str">
        <f ca="1">IFERROR(VLOOKUP(B715,'[2]2017省级重点项目'!$B$3:$O$206,10,0),"")</f>
        <v/>
      </c>
    </row>
    <row r="716" s="1" customFormat="1" ht="72" spans="1:52">
      <c r="A716" s="11">
        <f>IF(AJ716="","",COUNTA($AJ$7:AJ716))</f>
        <v>687</v>
      </c>
      <c r="B716" s="15" t="s">
        <v>4639</v>
      </c>
      <c r="C716" s="16" t="s">
        <v>1607</v>
      </c>
      <c r="D716" s="16" t="s">
        <v>1607</v>
      </c>
      <c r="E716" s="16" t="s">
        <v>78</v>
      </c>
      <c r="F716" s="16" t="s">
        <v>78</v>
      </c>
      <c r="G716" s="11" t="s">
        <v>293</v>
      </c>
      <c r="H716" s="16" t="s">
        <v>168</v>
      </c>
      <c r="I716" s="16" t="s">
        <v>169</v>
      </c>
      <c r="J716" s="12" t="s">
        <v>4640</v>
      </c>
      <c r="K716" s="13" t="s">
        <v>4558</v>
      </c>
      <c r="L716" s="21">
        <v>52633</v>
      </c>
      <c r="M716" s="13">
        <v>52633</v>
      </c>
      <c r="N716" s="13"/>
      <c r="O716" s="11"/>
      <c r="P716" s="13"/>
      <c r="Q716" s="13"/>
      <c r="R716" s="13"/>
      <c r="S716" s="13"/>
      <c r="T716" s="13"/>
      <c r="U716" s="20">
        <v>0</v>
      </c>
      <c r="V716" s="12" t="s">
        <v>4641</v>
      </c>
      <c r="W716" s="20">
        <v>0</v>
      </c>
      <c r="X716" s="12" t="s">
        <v>4642</v>
      </c>
      <c r="Y716" s="30"/>
      <c r="Z716" s="30"/>
      <c r="AA716" s="12">
        <v>745</v>
      </c>
      <c r="AB716" s="12"/>
      <c r="AC716" s="12">
        <v>195</v>
      </c>
      <c r="AD716" s="12"/>
      <c r="AE716" s="12"/>
      <c r="AF716" s="12"/>
      <c r="AG716" s="22" t="s">
        <v>378</v>
      </c>
      <c r="AH716" s="12" t="s">
        <v>4643</v>
      </c>
      <c r="AI716" s="12" t="s">
        <v>4644</v>
      </c>
      <c r="AJ716" s="49" t="s">
        <v>168</v>
      </c>
      <c r="AK716" s="24" t="s">
        <v>177</v>
      </c>
      <c r="AL716" s="50" t="s">
        <v>178</v>
      </c>
      <c r="AM716" s="11" t="s">
        <v>1607</v>
      </c>
      <c r="AN716" s="11"/>
      <c r="AO716" s="12" t="s">
        <v>310</v>
      </c>
      <c r="AP716" s="14"/>
      <c r="AQ716" s="14"/>
      <c r="AR716" s="14"/>
      <c r="AS716" s="14"/>
      <c r="AT716" s="14" t="str">
        <f ca="1">IFERROR(VLOOKUP(B716,'[2]2017省级重点项目'!$B$3:$O$206,6,0),"")</f>
        <v/>
      </c>
      <c r="AU716" s="14" t="str">
        <f ca="1" t="shared" si="63"/>
        <v/>
      </c>
      <c r="AV716" s="14" t="str">
        <f ca="1">IFERROR(VLOOKUP(B716,'[2]2017省级重点项目'!$B$3:$O$206,7,0),"")</f>
        <v/>
      </c>
      <c r="AW716" s="14" t="str">
        <f ca="1" t="shared" si="64"/>
        <v/>
      </c>
      <c r="AX716" s="14" t="str">
        <f ca="1">IFERROR(VLOOKUP(B716,'[2]2017省级重点项目'!$B$3:$O$206,12,0),"")</f>
        <v/>
      </c>
      <c r="AY716" s="14" t="str">
        <f ca="1">IFERROR(VLOOKUP(B716,'[2]2017省级重点项目'!$B$3:$O$206,9,0),"")</f>
        <v/>
      </c>
      <c r="AZ716" s="14" t="str">
        <f ca="1">IFERROR(VLOOKUP(B716,'[2]2017省级重点项目'!$B$3:$O$206,10,0),"")</f>
        <v/>
      </c>
    </row>
    <row r="717" s="1" customFormat="1" ht="81" customHeight="1" spans="1:52">
      <c r="A717" s="11">
        <f>IF(AJ717="","",COUNTA($AJ$7:AJ717))</f>
        <v>688</v>
      </c>
      <c r="B717" s="12" t="s">
        <v>4645</v>
      </c>
      <c r="C717" s="12" t="s">
        <v>1607</v>
      </c>
      <c r="D717" s="12" t="s">
        <v>1607</v>
      </c>
      <c r="E717" s="12" t="s">
        <v>78</v>
      </c>
      <c r="F717" s="12" t="s">
        <v>61</v>
      </c>
      <c r="G717" s="13" t="s">
        <v>293</v>
      </c>
      <c r="H717" s="12" t="s">
        <v>229</v>
      </c>
      <c r="I717" s="12" t="s">
        <v>4646</v>
      </c>
      <c r="J717" s="12" t="s">
        <v>4647</v>
      </c>
      <c r="K717" s="13" t="s">
        <v>4522</v>
      </c>
      <c r="L717" s="21">
        <v>85000</v>
      </c>
      <c r="M717" s="13">
        <v>85000</v>
      </c>
      <c r="N717" s="13">
        <v>0</v>
      </c>
      <c r="O717" s="13">
        <v>0</v>
      </c>
      <c r="P717" s="13">
        <v>0</v>
      </c>
      <c r="Q717" s="13">
        <v>0</v>
      </c>
      <c r="R717" s="13">
        <v>0</v>
      </c>
      <c r="S717" s="13" t="s">
        <v>83</v>
      </c>
      <c r="T717" s="13" t="s">
        <v>35</v>
      </c>
      <c r="U717" s="21">
        <v>0</v>
      </c>
      <c r="V717" s="12" t="s">
        <v>4648</v>
      </c>
      <c r="W717" s="21">
        <v>0</v>
      </c>
      <c r="X717" s="12" t="s">
        <v>4649</v>
      </c>
      <c r="Y717" s="30"/>
      <c r="Z717" s="30"/>
      <c r="AA717" s="12">
        <v>1500</v>
      </c>
      <c r="AB717" s="12">
        <v>0</v>
      </c>
      <c r="AC717" s="12">
        <v>0</v>
      </c>
      <c r="AD717" s="12">
        <v>0</v>
      </c>
      <c r="AE717" s="12">
        <v>0</v>
      </c>
      <c r="AF717" s="12">
        <v>0</v>
      </c>
      <c r="AG717" s="22" t="s">
        <v>425</v>
      </c>
      <c r="AH717" s="12" t="s">
        <v>3199</v>
      </c>
      <c r="AI717" s="12" t="s">
        <v>439</v>
      </c>
      <c r="AJ717" s="46" t="s">
        <v>229</v>
      </c>
      <c r="AK717" s="13" t="s">
        <v>238</v>
      </c>
      <c r="AL717" s="50" t="s">
        <v>455</v>
      </c>
      <c r="AM717" s="13" t="s">
        <v>1607</v>
      </c>
      <c r="AN717" s="13"/>
      <c r="AO717" s="12" t="s">
        <v>310</v>
      </c>
      <c r="AP717" s="12"/>
      <c r="AQ717" s="12"/>
      <c r="AR717" s="12"/>
      <c r="AS717" s="12"/>
      <c r="AT717" s="14" t="str">
        <f ca="1">IFERROR(VLOOKUP(B717,'[2]2017省级重点项目'!$B$3:$O$206,6,0),"")</f>
        <v/>
      </c>
      <c r="AU717" s="14" t="str">
        <f ca="1" t="shared" si="63"/>
        <v/>
      </c>
      <c r="AV717" s="14" t="str">
        <f ca="1">IFERROR(VLOOKUP(B717,'[2]2017省级重点项目'!$B$3:$O$206,7,0),"")</f>
        <v/>
      </c>
      <c r="AW717" s="14" t="str">
        <f ca="1" t="shared" si="64"/>
        <v/>
      </c>
      <c r="AX717" s="14" t="str">
        <f ca="1">IFERROR(VLOOKUP(B717,'[2]2017省级重点项目'!$B$3:$O$206,12,0),"")</f>
        <v/>
      </c>
      <c r="AY717" s="14" t="str">
        <f ca="1">IFERROR(VLOOKUP(B717,'[2]2017省级重点项目'!$B$3:$O$206,9,0),"")</f>
        <v/>
      </c>
      <c r="AZ717" s="14" t="str">
        <f ca="1">IFERROR(VLOOKUP(B717,'[2]2017省级重点项目'!$B$3:$O$206,10,0),"")</f>
        <v/>
      </c>
    </row>
    <row r="718" s="1" customFormat="1" ht="71" customHeight="1" spans="1:52">
      <c r="A718" s="11">
        <f>IF(AJ718="","",COUNTA($AJ$7:AJ718))</f>
        <v>689</v>
      </c>
      <c r="B718" s="12" t="s">
        <v>4650</v>
      </c>
      <c r="C718" s="12" t="s">
        <v>1607</v>
      </c>
      <c r="D718" s="12" t="s">
        <v>1607</v>
      </c>
      <c r="E718" s="12" t="s">
        <v>78</v>
      </c>
      <c r="F718" s="12" t="s">
        <v>78</v>
      </c>
      <c r="G718" s="13" t="s">
        <v>293</v>
      </c>
      <c r="H718" s="12" t="s">
        <v>4651</v>
      </c>
      <c r="I718" s="12" t="s">
        <v>4652</v>
      </c>
      <c r="J718" s="12" t="s">
        <v>4653</v>
      </c>
      <c r="K718" s="13" t="s">
        <v>4522</v>
      </c>
      <c r="L718" s="21">
        <v>549000</v>
      </c>
      <c r="M718" s="13">
        <v>549000</v>
      </c>
      <c r="N718" s="13"/>
      <c r="O718" s="13"/>
      <c r="P718" s="13"/>
      <c r="Q718" s="13"/>
      <c r="R718" s="13"/>
      <c r="S718" s="13" t="s">
        <v>83</v>
      </c>
      <c r="T718" s="13" t="s">
        <v>35</v>
      </c>
      <c r="U718" s="21">
        <v>500</v>
      </c>
      <c r="V718" s="12" t="s">
        <v>4654</v>
      </c>
      <c r="W718" s="21">
        <v>500</v>
      </c>
      <c r="X718" s="12" t="s">
        <v>4655</v>
      </c>
      <c r="Y718" s="30"/>
      <c r="Z718" s="30"/>
      <c r="AA718" s="12">
        <v>2205</v>
      </c>
      <c r="AB718" s="12"/>
      <c r="AC718" s="12"/>
      <c r="AD718" s="12"/>
      <c r="AE718" s="12"/>
      <c r="AF718" s="12"/>
      <c r="AG718" s="22" t="s">
        <v>386</v>
      </c>
      <c r="AH718" s="12" t="s">
        <v>4656</v>
      </c>
      <c r="AI718" s="12" t="s">
        <v>4657</v>
      </c>
      <c r="AJ718" s="46" t="s">
        <v>479</v>
      </c>
      <c r="AK718" s="13" t="s">
        <v>480</v>
      </c>
      <c r="AL718" s="24" t="s">
        <v>481</v>
      </c>
      <c r="AM718" s="13" t="s">
        <v>1607</v>
      </c>
      <c r="AN718" s="13"/>
      <c r="AO718" s="12" t="s">
        <v>310</v>
      </c>
      <c r="AP718" s="12" t="s">
        <v>78</v>
      </c>
      <c r="AQ718" s="12" t="s">
        <v>78</v>
      </c>
      <c r="AR718" s="12"/>
      <c r="AS718" s="12" t="s">
        <v>78</v>
      </c>
      <c r="AT718" s="14">
        <f ca="1">IFERROR(VLOOKUP(B718,'[2]2017省级重点项目'!$B$3:$O$206,6,0),"")</f>
        <v>549000</v>
      </c>
      <c r="AU718" s="14">
        <f ca="1" t="shared" si="63"/>
        <v>0</v>
      </c>
      <c r="AV718" s="14">
        <f ca="1">IFERROR(VLOOKUP(B718,'[2]2017省级重点项目'!$B$3:$O$206,7,0),"")</f>
        <v>500</v>
      </c>
      <c r="AW718" s="14">
        <f ca="1" t="shared" si="64"/>
        <v>0</v>
      </c>
      <c r="AX718" s="14" t="str">
        <f ca="1">IFERROR(VLOOKUP(B718,'[2]2017省级重点项目'!$B$3:$O$206,12,0),"")</f>
        <v>市交通委</v>
      </c>
      <c r="AY718" s="14" t="str">
        <f ca="1">IFERROR(VLOOKUP(B718,'[2]2017省级重点项目'!$B$3:$O$206,9,0),"")</f>
        <v>无</v>
      </c>
      <c r="AZ718" s="14" t="str">
        <f ca="1">IFERROR(VLOOKUP(B718,'[2]2017省级重点项目'!$B$3:$O$206,10,0),"")</f>
        <v>无</v>
      </c>
    </row>
    <row r="719" s="1" customFormat="1" ht="84" customHeight="1" spans="1:52">
      <c r="A719" s="11">
        <f>IF(AJ719="","",COUNTA($AJ$7:AJ719))</f>
        <v>690</v>
      </c>
      <c r="B719" s="12" t="s">
        <v>4658</v>
      </c>
      <c r="C719" s="12" t="s">
        <v>61</v>
      </c>
      <c r="D719" s="12" t="s">
        <v>61</v>
      </c>
      <c r="E719" s="12" t="s">
        <v>61</v>
      </c>
      <c r="F719" s="12" t="s">
        <v>78</v>
      </c>
      <c r="G719" s="13" t="s">
        <v>293</v>
      </c>
      <c r="H719" s="12" t="s">
        <v>119</v>
      </c>
      <c r="I719" s="12" t="s">
        <v>4659</v>
      </c>
      <c r="J719" s="12" t="s">
        <v>4660</v>
      </c>
      <c r="K719" s="13" t="s">
        <v>3088</v>
      </c>
      <c r="L719" s="21">
        <v>788000</v>
      </c>
      <c r="M719" s="13">
        <v>788000</v>
      </c>
      <c r="N719" s="13"/>
      <c r="O719" s="13"/>
      <c r="P719" s="13"/>
      <c r="Q719" s="13"/>
      <c r="R719" s="13"/>
      <c r="S719" s="13" t="s">
        <v>83</v>
      </c>
      <c r="T719" s="13" t="s">
        <v>35</v>
      </c>
      <c r="U719" s="21">
        <v>0</v>
      </c>
      <c r="V719" s="12" t="s">
        <v>4661</v>
      </c>
      <c r="W719" s="21">
        <v>5000</v>
      </c>
      <c r="X719" s="12" t="s">
        <v>4662</v>
      </c>
      <c r="Y719" s="30"/>
      <c r="Z719" s="30"/>
      <c r="AA719" s="12">
        <v>1785</v>
      </c>
      <c r="AB719" s="12"/>
      <c r="AC719" s="12">
        <v>20</v>
      </c>
      <c r="AD719" s="12"/>
      <c r="AE719" s="12"/>
      <c r="AF719" s="12"/>
      <c r="AG719" s="22" t="s">
        <v>386</v>
      </c>
      <c r="AH719" s="12" t="s">
        <v>4663</v>
      </c>
      <c r="AI719" s="12" t="s">
        <v>4664</v>
      </c>
      <c r="AJ719" s="46" t="s">
        <v>479</v>
      </c>
      <c r="AK719" s="13" t="s">
        <v>480</v>
      </c>
      <c r="AL719" s="24" t="s">
        <v>481</v>
      </c>
      <c r="AM719" s="13" t="s">
        <v>1607</v>
      </c>
      <c r="AN719" s="13"/>
      <c r="AO719" s="12" t="s">
        <v>310</v>
      </c>
      <c r="AP719" s="12" t="s">
        <v>78</v>
      </c>
      <c r="AQ719" s="12"/>
      <c r="AR719" s="12"/>
      <c r="AS719" s="12" t="s">
        <v>78</v>
      </c>
      <c r="AT719" s="14" t="str">
        <f ca="1">IFERROR(VLOOKUP(B719,'[2]2017省级重点项目'!$B$3:$O$206,6,0),"")</f>
        <v/>
      </c>
      <c r="AU719" s="14" t="str">
        <f ca="1" t="shared" si="63"/>
        <v/>
      </c>
      <c r="AV719" s="14" t="str">
        <f ca="1">IFERROR(VLOOKUP(B719,'[2]2017省级重点项目'!$B$3:$O$206,7,0),"")</f>
        <v/>
      </c>
      <c r="AW719" s="14" t="str">
        <f ca="1" t="shared" si="64"/>
        <v/>
      </c>
      <c r="AX719" s="14" t="str">
        <f ca="1">IFERROR(VLOOKUP(B719,'[2]2017省级重点项目'!$B$3:$O$206,12,0),"")</f>
        <v/>
      </c>
      <c r="AY719" s="14" t="str">
        <f ca="1">IFERROR(VLOOKUP(B719,'[2]2017省级重点项目'!$B$3:$O$206,9,0),"")</f>
        <v/>
      </c>
      <c r="AZ719" s="14" t="str">
        <f ca="1">IFERROR(VLOOKUP(B719,'[2]2017省级重点项目'!$B$3:$O$206,10,0),"")</f>
        <v/>
      </c>
    </row>
    <row r="720" s="1" customFormat="1" ht="90" spans="1:52">
      <c r="A720" s="11">
        <f>IF(AJ720="","",COUNTA($AJ$7:AJ720))</f>
        <v>691</v>
      </c>
      <c r="B720" s="14" t="s">
        <v>4665</v>
      </c>
      <c r="C720" s="14" t="s">
        <v>57</v>
      </c>
      <c r="D720" s="14" t="s">
        <v>78</v>
      </c>
      <c r="E720" s="14" t="s">
        <v>1677</v>
      </c>
      <c r="F720" s="14"/>
      <c r="G720" s="11" t="s">
        <v>293</v>
      </c>
      <c r="H720" s="14" t="s">
        <v>119</v>
      </c>
      <c r="I720" s="14"/>
      <c r="J720" s="14" t="s">
        <v>4666</v>
      </c>
      <c r="K720" s="11" t="s">
        <v>65</v>
      </c>
      <c r="L720" s="20">
        <v>1492</v>
      </c>
      <c r="M720" s="11">
        <v>1492</v>
      </c>
      <c r="N720" s="11"/>
      <c r="O720" s="11"/>
      <c r="P720" s="11"/>
      <c r="Q720" s="11"/>
      <c r="R720" s="11"/>
      <c r="S720" s="11" t="s">
        <v>83</v>
      </c>
      <c r="T720" s="11" t="s">
        <v>221</v>
      </c>
      <c r="U720" s="20">
        <v>700</v>
      </c>
      <c r="V720" s="14" t="s">
        <v>4667</v>
      </c>
      <c r="W720" s="20">
        <v>0</v>
      </c>
      <c r="X720" s="14" t="s">
        <v>4668</v>
      </c>
      <c r="Y720" s="29"/>
      <c r="Z720" s="29"/>
      <c r="AA720" s="14" t="s">
        <v>4669</v>
      </c>
      <c r="AB720" s="14"/>
      <c r="AC720" s="14"/>
      <c r="AD720" s="14"/>
      <c r="AE720" s="14"/>
      <c r="AF720" s="14"/>
      <c r="AG720" s="47" t="s">
        <v>4670</v>
      </c>
      <c r="AH720" s="14"/>
      <c r="AI720" s="14"/>
      <c r="AJ720" s="45" t="s">
        <v>4671</v>
      </c>
      <c r="AK720" s="11" t="s">
        <v>4672</v>
      </c>
      <c r="AL720" s="24" t="s">
        <v>481</v>
      </c>
      <c r="AM720" s="11" t="s">
        <v>1607</v>
      </c>
      <c r="AN720" s="11"/>
      <c r="AO720" s="12" t="s">
        <v>586</v>
      </c>
      <c r="AP720" s="11"/>
      <c r="AQ720" s="11"/>
      <c r="AR720" s="14"/>
      <c r="AS720" s="11"/>
      <c r="AT720" s="14" t="str">
        <f ca="1">IFERROR(VLOOKUP(B720,'[2]2017省级重点项目'!$B$3:$O$206,6,0),"")</f>
        <v/>
      </c>
      <c r="AU720" s="14" t="str">
        <f ca="1" t="shared" si="63"/>
        <v/>
      </c>
      <c r="AV720" s="14" t="str">
        <f ca="1">IFERROR(VLOOKUP(B720,'[2]2017省级重点项目'!$B$3:$O$206,7,0),"")</f>
        <v/>
      </c>
      <c r="AW720" s="14" t="str">
        <f ca="1" t="shared" si="64"/>
        <v/>
      </c>
      <c r="AX720" s="14" t="str">
        <f ca="1">IFERROR(VLOOKUP(B720,'[2]2017省级重点项目'!$B$3:$O$206,12,0),"")</f>
        <v/>
      </c>
      <c r="AY720" s="14" t="str">
        <f ca="1">IFERROR(VLOOKUP(B720,'[2]2017省级重点项目'!$B$3:$O$206,9,0),"")</f>
        <v/>
      </c>
      <c r="AZ720" s="14" t="str">
        <f ca="1">IFERROR(VLOOKUP(B720,'[2]2017省级重点项目'!$B$3:$O$206,10,0),"")</f>
        <v/>
      </c>
    </row>
    <row r="721" s="1" customFormat="1" ht="90" spans="1:52">
      <c r="A721" s="11">
        <f>IF(AJ721="","",COUNTA($AJ$7:AJ721))</f>
        <v>692</v>
      </c>
      <c r="B721" s="14" t="s">
        <v>4673</v>
      </c>
      <c r="C721" s="14" t="s">
        <v>1607</v>
      </c>
      <c r="D721" s="14" t="s">
        <v>1607</v>
      </c>
      <c r="E721" s="14" t="s">
        <v>78</v>
      </c>
      <c r="F721" s="14" t="s">
        <v>61</v>
      </c>
      <c r="G721" s="11" t="s">
        <v>293</v>
      </c>
      <c r="H721" s="14" t="s">
        <v>119</v>
      </c>
      <c r="I721" s="14"/>
      <c r="J721" s="14" t="s">
        <v>4674</v>
      </c>
      <c r="K721" s="11" t="s">
        <v>65</v>
      </c>
      <c r="L721" s="20">
        <v>5000</v>
      </c>
      <c r="M721" s="11">
        <v>5000</v>
      </c>
      <c r="N721" s="11"/>
      <c r="O721" s="11"/>
      <c r="P721" s="11"/>
      <c r="Q721" s="11"/>
      <c r="R721" s="11"/>
      <c r="S721" s="11" t="s">
        <v>83</v>
      </c>
      <c r="T721" s="11" t="s">
        <v>221</v>
      </c>
      <c r="U721" s="20">
        <v>0</v>
      </c>
      <c r="V721" s="14" t="s">
        <v>4675</v>
      </c>
      <c r="W721" s="20">
        <v>100</v>
      </c>
      <c r="X721" s="14" t="s">
        <v>4676</v>
      </c>
      <c r="Y721" s="29"/>
      <c r="Z721" s="29"/>
      <c r="AA721" s="14" t="s">
        <v>4677</v>
      </c>
      <c r="AB721" s="14"/>
      <c r="AC721" s="14"/>
      <c r="AD721" s="14"/>
      <c r="AE721" s="14"/>
      <c r="AF721" s="14"/>
      <c r="AG721" s="47" t="s">
        <v>4670</v>
      </c>
      <c r="AH721" s="14"/>
      <c r="AI721" s="14"/>
      <c r="AJ721" s="45" t="s">
        <v>4671</v>
      </c>
      <c r="AK721" s="11" t="s">
        <v>4672</v>
      </c>
      <c r="AL721" s="24" t="s">
        <v>481</v>
      </c>
      <c r="AM721" s="11" t="s">
        <v>1607</v>
      </c>
      <c r="AN721" s="11"/>
      <c r="AO721" s="12" t="s">
        <v>586</v>
      </c>
      <c r="AP721" s="14"/>
      <c r="AQ721" s="14"/>
      <c r="AR721" s="14"/>
      <c r="AS721" s="14"/>
      <c r="AT721" s="14">
        <f ca="1">IFERROR(VLOOKUP(B721,'[2]2017省级重点项目'!$B$3:$O$206,6,0),"")</f>
        <v>5000</v>
      </c>
      <c r="AU721" s="14">
        <f ca="1" t="shared" si="63"/>
        <v>0</v>
      </c>
      <c r="AV721" s="14">
        <f ca="1">IFERROR(VLOOKUP(B721,'[2]2017省级重点项目'!$B$3:$O$206,7,0),"")</f>
        <v>500</v>
      </c>
      <c r="AW721" s="14">
        <f ca="1" t="shared" si="64"/>
        <v>-400</v>
      </c>
      <c r="AX721" s="14" t="str">
        <f ca="1">IFERROR(VLOOKUP(B721,'[2]2017省级重点项目'!$B$3:$O$206,12,0),"")</f>
        <v>民航福建空管分局</v>
      </c>
      <c r="AY721" s="14">
        <f ca="1">IFERROR(VLOOKUP(B721,'[2]2017省级重点项目'!$B$3:$O$206,9,0),"")</f>
        <v>7</v>
      </c>
      <c r="AZ721" s="14" t="str">
        <f ca="1">IFERROR(VLOOKUP(B721,'[2]2017省级重点项目'!$B$3:$O$206,10,0),"")</f>
        <v>无</v>
      </c>
    </row>
    <row r="722" s="1" customFormat="1" ht="90" spans="1:52">
      <c r="A722" s="11">
        <f>IF(AJ722="","",COUNTA($AJ$7:AJ722))</f>
        <v>693</v>
      </c>
      <c r="B722" s="12" t="s">
        <v>4678</v>
      </c>
      <c r="C722" s="12" t="s">
        <v>4679</v>
      </c>
      <c r="D722" s="12" t="s">
        <v>118</v>
      </c>
      <c r="E722" s="12" t="s">
        <v>78</v>
      </c>
      <c r="F722" s="12" t="s">
        <v>78</v>
      </c>
      <c r="G722" s="13" t="s">
        <v>293</v>
      </c>
      <c r="H722" s="12" t="s">
        <v>119</v>
      </c>
      <c r="I722" s="12" t="s">
        <v>4680</v>
      </c>
      <c r="J722" s="12" t="s">
        <v>4681</v>
      </c>
      <c r="K722" s="13" t="s">
        <v>3073</v>
      </c>
      <c r="L722" s="21">
        <v>10000</v>
      </c>
      <c r="M722" s="13">
        <v>10000</v>
      </c>
      <c r="N722" s="13">
        <v>0</v>
      </c>
      <c r="O722" s="13">
        <v>0</v>
      </c>
      <c r="P722" s="13">
        <v>0</v>
      </c>
      <c r="Q722" s="13">
        <v>0</v>
      </c>
      <c r="R722" s="13">
        <v>0</v>
      </c>
      <c r="S722" s="13" t="s">
        <v>352</v>
      </c>
      <c r="T722" s="13" t="s">
        <v>221</v>
      </c>
      <c r="U722" s="21">
        <v>0</v>
      </c>
      <c r="V722" s="12" t="s">
        <v>4682</v>
      </c>
      <c r="W722" s="21">
        <v>1000</v>
      </c>
      <c r="X722" s="12" t="s">
        <v>4683</v>
      </c>
      <c r="Y722" s="30"/>
      <c r="Z722" s="30"/>
      <c r="AA722" s="12"/>
      <c r="AB722" s="12"/>
      <c r="AC722" s="12"/>
      <c r="AD722" s="12"/>
      <c r="AE722" s="12"/>
      <c r="AF722" s="12"/>
      <c r="AG722" s="22" t="s">
        <v>4670</v>
      </c>
      <c r="AH722" s="12"/>
      <c r="AI722" s="12"/>
      <c r="AJ722" s="45" t="s">
        <v>4671</v>
      </c>
      <c r="AK722" s="11" t="s">
        <v>4672</v>
      </c>
      <c r="AL722" s="24" t="s">
        <v>481</v>
      </c>
      <c r="AM722" s="11" t="s">
        <v>1607</v>
      </c>
      <c r="AN722" s="11"/>
      <c r="AO722" s="12" t="s">
        <v>586</v>
      </c>
      <c r="AP722" s="11"/>
      <c r="AQ722" s="11"/>
      <c r="AR722" s="14"/>
      <c r="AS722" s="11"/>
      <c r="AT722" s="14" t="str">
        <f ca="1">IFERROR(VLOOKUP(B722,'[2]2017省级重点项目'!$B$3:$O$206,6,0),"")</f>
        <v/>
      </c>
      <c r="AU722" s="14" t="str">
        <f ca="1" t="shared" si="63"/>
        <v/>
      </c>
      <c r="AV722" s="14" t="str">
        <f ca="1">IFERROR(VLOOKUP(B722,'[2]2017省级重点项目'!$B$3:$O$206,7,0),"")</f>
        <v/>
      </c>
      <c r="AW722" s="14" t="str">
        <f ca="1" t="shared" si="64"/>
        <v/>
      </c>
      <c r="AX722" s="14" t="str">
        <f ca="1">IFERROR(VLOOKUP(B722,'[2]2017省级重点项目'!$B$3:$O$206,12,0),"")</f>
        <v/>
      </c>
      <c r="AY722" s="14" t="str">
        <f ca="1">IFERROR(VLOOKUP(B722,'[2]2017省级重点项目'!$B$3:$O$206,9,0),"")</f>
        <v/>
      </c>
      <c r="AZ722" s="14" t="str">
        <f ca="1">IFERROR(VLOOKUP(B722,'[2]2017省级重点项目'!$B$3:$O$206,10,0),"")</f>
        <v/>
      </c>
    </row>
    <row r="723" s="1" customFormat="1" ht="97" customHeight="1" spans="1:52">
      <c r="A723" s="11">
        <f>IF(AJ723="","",COUNTA($AJ$7:AJ723))</f>
        <v>694</v>
      </c>
      <c r="B723" s="12" t="s">
        <v>4684</v>
      </c>
      <c r="C723" s="12" t="s">
        <v>4679</v>
      </c>
      <c r="D723" s="12" t="s">
        <v>118</v>
      </c>
      <c r="E723" s="12" t="s">
        <v>78</v>
      </c>
      <c r="F723" s="12" t="s">
        <v>78</v>
      </c>
      <c r="G723" s="13" t="s">
        <v>293</v>
      </c>
      <c r="H723" s="12" t="s">
        <v>119</v>
      </c>
      <c r="I723" s="12" t="s">
        <v>335</v>
      </c>
      <c r="J723" s="12" t="s">
        <v>4685</v>
      </c>
      <c r="K723" s="13" t="s">
        <v>3088</v>
      </c>
      <c r="L723" s="21">
        <v>50000</v>
      </c>
      <c r="M723" s="13">
        <v>50000</v>
      </c>
      <c r="N723" s="13">
        <v>0</v>
      </c>
      <c r="O723" s="13">
        <v>0</v>
      </c>
      <c r="P723" s="13">
        <v>0</v>
      </c>
      <c r="Q723" s="13">
        <v>0</v>
      </c>
      <c r="R723" s="13">
        <v>0</v>
      </c>
      <c r="S723" s="13" t="s">
        <v>352</v>
      </c>
      <c r="T723" s="13" t="s">
        <v>221</v>
      </c>
      <c r="U723" s="21">
        <v>0</v>
      </c>
      <c r="V723" s="12" t="s">
        <v>4686</v>
      </c>
      <c r="W723" s="21">
        <v>20</v>
      </c>
      <c r="X723" s="12" t="s">
        <v>4687</v>
      </c>
      <c r="Y723" s="30"/>
      <c r="Z723" s="30"/>
      <c r="AA723" s="12"/>
      <c r="AB723" s="12"/>
      <c r="AC723" s="12"/>
      <c r="AD723" s="12"/>
      <c r="AE723" s="12"/>
      <c r="AF723" s="12"/>
      <c r="AG723" s="22" t="s">
        <v>4670</v>
      </c>
      <c r="AH723" s="12"/>
      <c r="AI723" s="12"/>
      <c r="AJ723" s="45" t="s">
        <v>4671</v>
      </c>
      <c r="AK723" s="11" t="s">
        <v>4672</v>
      </c>
      <c r="AL723" s="24" t="s">
        <v>481</v>
      </c>
      <c r="AM723" s="11" t="s">
        <v>1607</v>
      </c>
      <c r="AN723" s="11"/>
      <c r="AO723" s="12" t="s">
        <v>586</v>
      </c>
      <c r="AP723" s="11"/>
      <c r="AQ723" s="11"/>
      <c r="AR723" s="14"/>
      <c r="AS723" s="11"/>
      <c r="AT723" s="14" t="str">
        <f ca="1">IFERROR(VLOOKUP(B723,'[2]2017省级重点项目'!$B$3:$O$206,6,0),"")</f>
        <v/>
      </c>
      <c r="AU723" s="14" t="str">
        <f ca="1" t="shared" si="63"/>
        <v/>
      </c>
      <c r="AV723" s="14" t="str">
        <f ca="1">IFERROR(VLOOKUP(B723,'[2]2017省级重点项目'!$B$3:$O$206,7,0),"")</f>
        <v/>
      </c>
      <c r="AW723" s="14" t="str">
        <f ca="1" t="shared" si="64"/>
        <v/>
      </c>
      <c r="AX723" s="14" t="str">
        <f ca="1">IFERROR(VLOOKUP(B723,'[2]2017省级重点项目'!$B$3:$O$206,12,0),"")</f>
        <v/>
      </c>
      <c r="AY723" s="14" t="str">
        <f ca="1">IFERROR(VLOOKUP(B723,'[2]2017省级重点项目'!$B$3:$O$206,9,0),"")</f>
        <v/>
      </c>
      <c r="AZ723" s="14" t="str">
        <f ca="1">IFERROR(VLOOKUP(B723,'[2]2017省级重点项目'!$B$3:$O$206,10,0),"")</f>
        <v/>
      </c>
    </row>
    <row r="724" s="1" customFormat="1" ht="78.75" spans="1:52">
      <c r="A724" s="11">
        <f>IF(AJ724="","",COUNTA($AJ$7:AJ724))</f>
        <v>695</v>
      </c>
      <c r="B724" s="14" t="s">
        <v>4688</v>
      </c>
      <c r="C724" s="14" t="s">
        <v>1607</v>
      </c>
      <c r="D724" s="14" t="s">
        <v>1607</v>
      </c>
      <c r="E724" s="14" t="s">
        <v>61</v>
      </c>
      <c r="F724" s="14" t="s">
        <v>78</v>
      </c>
      <c r="G724" s="11" t="s">
        <v>293</v>
      </c>
      <c r="H724" s="14" t="s">
        <v>119</v>
      </c>
      <c r="I724" s="14"/>
      <c r="J724" s="14" t="s">
        <v>4689</v>
      </c>
      <c r="K724" s="11" t="s">
        <v>4690</v>
      </c>
      <c r="L724" s="20">
        <v>470000</v>
      </c>
      <c r="M724" s="11"/>
      <c r="N724" s="11"/>
      <c r="O724" s="11"/>
      <c r="P724" s="11"/>
      <c r="Q724" s="11"/>
      <c r="R724" s="11"/>
      <c r="S724" s="11"/>
      <c r="T724" s="11"/>
      <c r="U724" s="20">
        <v>2000</v>
      </c>
      <c r="V724" s="14" t="s">
        <v>4691</v>
      </c>
      <c r="W724" s="20">
        <v>0</v>
      </c>
      <c r="X724" s="14" t="s">
        <v>4692</v>
      </c>
      <c r="Y724" s="29"/>
      <c r="Z724" s="29"/>
      <c r="AA724" s="14"/>
      <c r="AB724" s="14"/>
      <c r="AC724" s="14"/>
      <c r="AD724" s="14"/>
      <c r="AE724" s="14"/>
      <c r="AF724" s="14"/>
      <c r="AG724" s="47" t="s">
        <v>4693</v>
      </c>
      <c r="AH724" s="14" t="s">
        <v>4694</v>
      </c>
      <c r="AI724" s="14" t="s">
        <v>4695</v>
      </c>
      <c r="AJ724" s="45" t="s">
        <v>551</v>
      </c>
      <c r="AK724" s="11" t="s">
        <v>572</v>
      </c>
      <c r="AL724" s="24" t="s">
        <v>481</v>
      </c>
      <c r="AM724" s="11" t="s">
        <v>1607</v>
      </c>
      <c r="AN724" s="11"/>
      <c r="AO724" s="12" t="s">
        <v>551</v>
      </c>
      <c r="AP724" s="14"/>
      <c r="AQ724" s="14"/>
      <c r="AR724" s="14" t="s">
        <v>78</v>
      </c>
      <c r="AS724" s="14" t="s">
        <v>78</v>
      </c>
      <c r="AT724" s="14" t="str">
        <f ca="1">IFERROR(VLOOKUP(B724,'[2]2017省级重点项目'!$B$3:$O$206,6,0),"")</f>
        <v/>
      </c>
      <c r="AU724" s="14" t="str">
        <f ca="1" t="shared" si="63"/>
        <v/>
      </c>
      <c r="AV724" s="14" t="str">
        <f ca="1">IFERROR(VLOOKUP(B724,'[2]2017省级重点项目'!$B$3:$O$206,7,0),"")</f>
        <v/>
      </c>
      <c r="AW724" s="14" t="str">
        <f ca="1" t="shared" si="64"/>
        <v/>
      </c>
      <c r="AX724" s="14" t="str">
        <f ca="1">IFERROR(VLOOKUP(B724,'[2]2017省级重点项目'!$B$3:$O$206,12,0),"")</f>
        <v/>
      </c>
      <c r="AY724" s="14" t="str">
        <f ca="1">IFERROR(VLOOKUP(B724,'[2]2017省级重点项目'!$B$3:$O$206,9,0),"")</f>
        <v/>
      </c>
      <c r="AZ724" s="14" t="str">
        <f ca="1">IFERROR(VLOOKUP(B724,'[2]2017省级重点项目'!$B$3:$O$206,10,0),"")</f>
        <v/>
      </c>
    </row>
    <row r="725" s="1" customFormat="1" ht="21" customHeight="1" spans="1:53">
      <c r="A725" s="11"/>
      <c r="B725" s="24" t="s">
        <v>587</v>
      </c>
      <c r="C725" s="11"/>
      <c r="D725" s="11"/>
      <c r="E725" s="11"/>
      <c r="F725" s="11"/>
      <c r="G725" s="11"/>
      <c r="H725" s="11"/>
      <c r="I725" s="11"/>
      <c r="J725" s="11">
        <f ca="1">COUNTIFS(AM:AM,"预备前期",G:G,B725)</f>
        <v>2</v>
      </c>
      <c r="K725" s="11" t="s">
        <v>56</v>
      </c>
      <c r="L725" s="20">
        <f ca="1">SUMIFS(L:L,AM:AM,"预备前期",G:G,B725)</f>
        <v>1227016</v>
      </c>
      <c r="M725" s="11"/>
      <c r="N725" s="11"/>
      <c r="O725" s="11"/>
      <c r="P725" s="11"/>
      <c r="Q725" s="11"/>
      <c r="R725" s="11"/>
      <c r="S725" s="11"/>
      <c r="T725" s="11"/>
      <c r="U725" s="20">
        <v>0</v>
      </c>
      <c r="V725" s="11"/>
      <c r="W725" s="20">
        <v>0</v>
      </c>
      <c r="X725" s="11"/>
      <c r="Y725" s="29"/>
      <c r="Z725" s="29"/>
      <c r="AA725" s="11"/>
      <c r="AB725" s="11"/>
      <c r="AC725" s="11"/>
      <c r="AD725" s="11"/>
      <c r="AE725" s="11"/>
      <c r="AF725" s="11"/>
      <c r="AG725" s="43"/>
      <c r="AH725" s="44"/>
      <c r="AI725" s="44"/>
      <c r="AJ725" s="45"/>
      <c r="AK725" s="44"/>
      <c r="AL725" s="44"/>
      <c r="AM725" s="11"/>
      <c r="AN725" s="11"/>
      <c r="AO725" s="13"/>
      <c r="AP725" s="11"/>
      <c r="AQ725" s="11"/>
      <c r="AR725" s="14"/>
      <c r="AS725" s="11"/>
      <c r="AT725" s="11"/>
      <c r="AU725" s="11"/>
      <c r="AV725" s="11"/>
      <c r="AW725" s="11"/>
      <c r="AX725" s="11"/>
      <c r="AY725" s="11"/>
      <c r="AZ725" s="11"/>
      <c r="BA725" s="79"/>
    </row>
    <row r="726" s="1" customFormat="1" ht="78" customHeight="1" spans="1:52">
      <c r="A726" s="11">
        <f>IF(AJ726="","",COUNTA($AJ$7:AJ726))</f>
        <v>696</v>
      </c>
      <c r="B726" s="14" t="s">
        <v>4696</v>
      </c>
      <c r="C726" s="24" t="s">
        <v>117</v>
      </c>
      <c r="D726" s="24" t="s">
        <v>118</v>
      </c>
      <c r="E726" s="24" t="s">
        <v>78</v>
      </c>
      <c r="F726" s="24" t="s">
        <v>78</v>
      </c>
      <c r="G726" s="24" t="s">
        <v>587</v>
      </c>
      <c r="H726" s="24" t="s">
        <v>168</v>
      </c>
      <c r="I726" s="24" t="s">
        <v>189</v>
      </c>
      <c r="J726" s="16" t="s">
        <v>4697</v>
      </c>
      <c r="K726" s="24" t="s">
        <v>4527</v>
      </c>
      <c r="L726" s="21">
        <v>704747</v>
      </c>
      <c r="M726" s="11"/>
      <c r="N726" s="24">
        <v>200000</v>
      </c>
      <c r="O726" s="24">
        <v>504747</v>
      </c>
      <c r="P726" s="11"/>
      <c r="Q726" s="11"/>
      <c r="R726" s="11"/>
      <c r="S726" s="24" t="s">
        <v>83</v>
      </c>
      <c r="T726" s="24" t="s">
        <v>221</v>
      </c>
      <c r="U726" s="20">
        <v>106535</v>
      </c>
      <c r="V726" s="16" t="s">
        <v>4698</v>
      </c>
      <c r="W726" s="20">
        <v>0</v>
      </c>
      <c r="X726" s="16" t="s">
        <v>4699</v>
      </c>
      <c r="Y726" s="29"/>
      <c r="Z726" s="29"/>
      <c r="AA726" s="24"/>
      <c r="AB726" s="24"/>
      <c r="AC726" s="24"/>
      <c r="AD726" s="24"/>
      <c r="AE726" s="24">
        <v>55.269</v>
      </c>
      <c r="AF726" s="24">
        <v>55.269</v>
      </c>
      <c r="AG726" s="51" t="s">
        <v>398</v>
      </c>
      <c r="AH726" s="24"/>
      <c r="AI726" s="24" t="s">
        <v>4700</v>
      </c>
      <c r="AJ726" s="49" t="s">
        <v>168</v>
      </c>
      <c r="AK726" s="24" t="s">
        <v>177</v>
      </c>
      <c r="AL726" s="24" t="s">
        <v>195</v>
      </c>
      <c r="AM726" s="11" t="s">
        <v>1607</v>
      </c>
      <c r="AN726" s="11"/>
      <c r="AO726" s="12"/>
      <c r="AP726" s="14"/>
      <c r="AQ726" s="14"/>
      <c r="AR726" s="14"/>
      <c r="AS726" s="14"/>
      <c r="AT726" s="14" t="str">
        <f ca="1">IFERROR(VLOOKUP(B726,'[2]2017省级重点项目'!$B$3:$O$206,6,0),"")</f>
        <v/>
      </c>
      <c r="AU726" s="14" t="str">
        <f ca="1" t="shared" ref="AU726:AU731" si="65">IFERROR(L726-AT726,"")</f>
        <v/>
      </c>
      <c r="AV726" s="14" t="str">
        <f ca="1">IFERROR(VLOOKUP(B726,'[2]2017省级重点项目'!$B$3:$O$206,7,0),"")</f>
        <v/>
      </c>
      <c r="AW726" s="14" t="str">
        <f ca="1" t="shared" ref="AW726:AW731" si="66">IFERROR(W726-AV726,"")</f>
        <v/>
      </c>
      <c r="AX726" s="14" t="str">
        <f ca="1">IFERROR(VLOOKUP(B726,'[2]2017省级重点项目'!$B$3:$O$206,12,0),"")</f>
        <v/>
      </c>
      <c r="AY726" s="14" t="str">
        <f ca="1">IFERROR(VLOOKUP(B726,'[2]2017省级重点项目'!$B$3:$O$206,9,0),"")</f>
        <v/>
      </c>
      <c r="AZ726" s="14" t="str">
        <f ca="1">IFERROR(VLOOKUP(B726,'[2]2017省级重点项目'!$B$3:$O$206,10,0),"")</f>
        <v/>
      </c>
    </row>
    <row r="727" s="1" customFormat="1" ht="109" customHeight="1" spans="1:52">
      <c r="A727" s="11">
        <f>IF(AJ727="","",COUNTA($AJ$7:AJ727))</f>
        <v>697</v>
      </c>
      <c r="B727" s="15" t="s">
        <v>4701</v>
      </c>
      <c r="C727" s="17" t="s">
        <v>61</v>
      </c>
      <c r="D727" s="17" t="s">
        <v>61</v>
      </c>
      <c r="E727" s="17" t="s">
        <v>78</v>
      </c>
      <c r="F727" s="17"/>
      <c r="G727" s="17" t="s">
        <v>587</v>
      </c>
      <c r="H727" s="17" t="s">
        <v>3296</v>
      </c>
      <c r="I727" s="17"/>
      <c r="J727" s="15" t="s">
        <v>4702</v>
      </c>
      <c r="K727" s="17" t="s">
        <v>3088</v>
      </c>
      <c r="L727" s="21">
        <v>522269</v>
      </c>
      <c r="M727" s="17"/>
      <c r="N727" s="17">
        <v>522269</v>
      </c>
      <c r="O727" s="17"/>
      <c r="P727" s="17"/>
      <c r="Q727" s="17"/>
      <c r="R727" s="17"/>
      <c r="S727" s="17" t="s">
        <v>83</v>
      </c>
      <c r="T727" s="17" t="s">
        <v>221</v>
      </c>
      <c r="U727" s="21">
        <v>0</v>
      </c>
      <c r="V727" s="15" t="s">
        <v>4703</v>
      </c>
      <c r="W727" s="21">
        <v>26113</v>
      </c>
      <c r="X727" s="15" t="s">
        <v>4704</v>
      </c>
      <c r="Y727" s="30"/>
      <c r="Z727" s="30"/>
      <c r="AA727" s="17"/>
      <c r="AB727" s="17"/>
      <c r="AC727" s="17"/>
      <c r="AD727" s="17"/>
      <c r="AE727" s="17"/>
      <c r="AF727" s="17"/>
      <c r="AG727" s="73" t="s">
        <v>695</v>
      </c>
      <c r="AH727" s="17" t="s">
        <v>696</v>
      </c>
      <c r="AI727" s="17" t="s">
        <v>697</v>
      </c>
      <c r="AJ727" s="74" t="s">
        <v>698</v>
      </c>
      <c r="AK727" s="75" t="s">
        <v>699</v>
      </c>
      <c r="AL727" s="24" t="s">
        <v>481</v>
      </c>
      <c r="AM727" s="11" t="s">
        <v>1607</v>
      </c>
      <c r="AN727" s="11"/>
      <c r="AO727" s="12" t="s">
        <v>310</v>
      </c>
      <c r="AP727" s="14" t="s">
        <v>78</v>
      </c>
      <c r="AQ727" s="14"/>
      <c r="AR727" s="14"/>
      <c r="AS727" s="14"/>
      <c r="AT727" s="14" t="str">
        <f ca="1">IFERROR(VLOOKUP(B727,'[2]2017省级重点项目'!$B$3:$O$206,6,0),"")</f>
        <v/>
      </c>
      <c r="AU727" s="14" t="str">
        <f ca="1" t="shared" si="65"/>
        <v/>
      </c>
      <c r="AV727" s="14" t="str">
        <f ca="1">IFERROR(VLOOKUP(B727,'[2]2017省级重点项目'!$B$3:$O$206,7,0),"")</f>
        <v/>
      </c>
      <c r="AW727" s="14" t="str">
        <f ca="1" t="shared" si="66"/>
        <v/>
      </c>
      <c r="AX727" s="14" t="str">
        <f ca="1">IFERROR(VLOOKUP(B727,'[2]2017省级重点项目'!$B$3:$O$206,12,0),"")</f>
        <v/>
      </c>
      <c r="AY727" s="14" t="str">
        <f ca="1">IFERROR(VLOOKUP(B727,'[2]2017省级重点项目'!$B$3:$O$206,9,0),"")</f>
        <v/>
      </c>
      <c r="AZ727" s="14" t="str">
        <f ca="1">IFERROR(VLOOKUP(B727,'[2]2017省级重点项目'!$B$3:$O$206,10,0),"")</f>
        <v/>
      </c>
    </row>
    <row r="728" s="1" customFormat="1" ht="21" customHeight="1" spans="1:53">
      <c r="A728" s="11"/>
      <c r="B728" s="13" t="s">
        <v>700</v>
      </c>
      <c r="C728" s="11"/>
      <c r="D728" s="11"/>
      <c r="E728" s="11"/>
      <c r="F728" s="11"/>
      <c r="G728" s="11"/>
      <c r="H728" s="11"/>
      <c r="I728" s="11"/>
      <c r="J728" s="11">
        <f ca="1">COUNTIFS(AM:AM,"预备前期",G:G,B728)</f>
        <v>5</v>
      </c>
      <c r="K728" s="11" t="s">
        <v>56</v>
      </c>
      <c r="L728" s="20">
        <f ca="1">SUMIFS(L:L,AM:AM,"预备前期",G:G,B728)</f>
        <v>523499</v>
      </c>
      <c r="M728" s="11"/>
      <c r="N728" s="11"/>
      <c r="O728" s="11"/>
      <c r="P728" s="11"/>
      <c r="Q728" s="11"/>
      <c r="R728" s="11"/>
      <c r="S728" s="11"/>
      <c r="T728" s="11"/>
      <c r="U728" s="20">
        <v>0</v>
      </c>
      <c r="V728" s="11"/>
      <c r="W728" s="20">
        <v>0</v>
      </c>
      <c r="X728" s="11"/>
      <c r="Y728" s="29"/>
      <c r="Z728" s="29"/>
      <c r="AA728" s="11"/>
      <c r="AB728" s="11"/>
      <c r="AC728" s="11"/>
      <c r="AD728" s="11"/>
      <c r="AE728" s="11"/>
      <c r="AF728" s="11"/>
      <c r="AG728" s="43"/>
      <c r="AH728" s="44"/>
      <c r="AI728" s="44"/>
      <c r="AJ728" s="45"/>
      <c r="AK728" s="44"/>
      <c r="AL728" s="44"/>
      <c r="AM728" s="11"/>
      <c r="AN728" s="11"/>
      <c r="AO728" s="13"/>
      <c r="AP728" s="11"/>
      <c r="AQ728" s="11"/>
      <c r="AR728" s="14"/>
      <c r="AS728" s="11"/>
      <c r="AT728" s="11"/>
      <c r="AU728" s="11"/>
      <c r="AV728" s="11"/>
      <c r="AW728" s="11"/>
      <c r="AX728" s="11"/>
      <c r="AY728" s="11"/>
      <c r="AZ728" s="11"/>
      <c r="BA728" s="79"/>
    </row>
    <row r="729" s="1" customFormat="1" ht="101.25" spans="1:52">
      <c r="A729" s="11">
        <f>IF(AJ729="","",COUNTA($AJ$7:AJ729))</f>
        <v>698</v>
      </c>
      <c r="B729" s="12" t="s">
        <v>4705</v>
      </c>
      <c r="C729" s="12" t="s">
        <v>4706</v>
      </c>
      <c r="D729" s="12" t="s">
        <v>61</v>
      </c>
      <c r="E729" s="12" t="s">
        <v>61</v>
      </c>
      <c r="F729" s="12" t="s">
        <v>61</v>
      </c>
      <c r="G729" s="13" t="s">
        <v>700</v>
      </c>
      <c r="H729" s="12" t="s">
        <v>3332</v>
      </c>
      <c r="I729" s="12" t="s">
        <v>739</v>
      </c>
      <c r="J729" s="12" t="s">
        <v>4707</v>
      </c>
      <c r="K729" s="13" t="s">
        <v>4527</v>
      </c>
      <c r="L729" s="21">
        <v>50000</v>
      </c>
      <c r="M729" s="13">
        <v>50000</v>
      </c>
      <c r="N729" s="13">
        <v>0</v>
      </c>
      <c r="O729" s="13">
        <v>0</v>
      </c>
      <c r="P729" s="13">
        <v>0</v>
      </c>
      <c r="Q729" s="13">
        <v>0</v>
      </c>
      <c r="R729" s="13">
        <v>0</v>
      </c>
      <c r="S729" s="13" t="s">
        <v>83</v>
      </c>
      <c r="T729" s="13" t="s">
        <v>61</v>
      </c>
      <c r="U729" s="21">
        <v>0</v>
      </c>
      <c r="V729" s="12" t="s">
        <v>3335</v>
      </c>
      <c r="W729" s="21">
        <v>0</v>
      </c>
      <c r="X729" s="12" t="s">
        <v>4708</v>
      </c>
      <c r="Y729" s="30"/>
      <c r="Z729" s="30"/>
      <c r="AA729" s="12"/>
      <c r="AB729" s="12">
        <v>298</v>
      </c>
      <c r="AC729" s="12">
        <v>0</v>
      </c>
      <c r="AD729" s="12">
        <v>0</v>
      </c>
      <c r="AE729" s="12">
        <v>0</v>
      </c>
      <c r="AF729" s="12">
        <v>0</v>
      </c>
      <c r="AG729" s="22" t="s">
        <v>4709</v>
      </c>
      <c r="AH729" s="12" t="s">
        <v>4710</v>
      </c>
      <c r="AI729" s="12" t="s">
        <v>4710</v>
      </c>
      <c r="AJ729" s="46" t="s">
        <v>62</v>
      </c>
      <c r="AK729" s="13" t="s">
        <v>73</v>
      </c>
      <c r="AL729" s="24" t="s">
        <v>755</v>
      </c>
      <c r="AM729" s="13" t="s">
        <v>1607</v>
      </c>
      <c r="AN729" s="13"/>
      <c r="AO729" s="12" t="s">
        <v>737</v>
      </c>
      <c r="AP729" s="12"/>
      <c r="AQ729" s="12" t="s">
        <v>78</v>
      </c>
      <c r="AR729" s="12"/>
      <c r="AS729" s="12"/>
      <c r="AT729" s="14">
        <f ca="1">IFERROR(VLOOKUP(B729,'[2]2017省级重点项目'!$B$3:$O$206,6,0),"")</f>
        <v>50000</v>
      </c>
      <c r="AU729" s="14">
        <f ca="1" t="shared" si="65"/>
        <v>0</v>
      </c>
      <c r="AV729" s="14">
        <f ca="1">IFERROR(VLOOKUP(B729,'[2]2017省级重点项目'!$B$3:$O$206,7,0),"")</f>
        <v>0</v>
      </c>
      <c r="AW729" s="14">
        <f ca="1" t="shared" si="66"/>
        <v>0</v>
      </c>
      <c r="AX729" s="14" t="str">
        <f ca="1">IFERROR(VLOOKUP(B729,'[2]2017省级重点项目'!$B$3:$O$206,12,0),"")</f>
        <v>晋安区</v>
      </c>
      <c r="AY729" s="14" t="str">
        <f ca="1">IFERROR(VLOOKUP(B729,'[2]2017省级重点项目'!$B$3:$O$206,9,0),"")</f>
        <v>无</v>
      </c>
      <c r="AZ729" s="14" t="str">
        <f ca="1">IFERROR(VLOOKUP(B729,'[2]2017省级重点项目'!$B$3:$O$206,10,0),"")</f>
        <v>无</v>
      </c>
    </row>
    <row r="730" s="1" customFormat="1" ht="60" customHeight="1" spans="1:52">
      <c r="A730" s="11">
        <f>IF(AJ730="","",COUNTA($AJ$7:AJ730))</f>
        <v>699</v>
      </c>
      <c r="B730" s="14" t="s">
        <v>4711</v>
      </c>
      <c r="C730" s="14"/>
      <c r="D730" s="14"/>
      <c r="E730" s="14"/>
      <c r="F730" s="14" t="s">
        <v>78</v>
      </c>
      <c r="G730" s="11" t="s">
        <v>700</v>
      </c>
      <c r="H730" s="14" t="s">
        <v>79</v>
      </c>
      <c r="I730" s="14" t="s">
        <v>764</v>
      </c>
      <c r="J730" s="14" t="s">
        <v>4712</v>
      </c>
      <c r="K730" s="11" t="s">
        <v>4522</v>
      </c>
      <c r="L730" s="20">
        <v>44000</v>
      </c>
      <c r="M730" s="11">
        <v>44000</v>
      </c>
      <c r="N730" s="11"/>
      <c r="O730" s="11"/>
      <c r="P730" s="11"/>
      <c r="Q730" s="11"/>
      <c r="R730" s="11"/>
      <c r="S730" s="11" t="s">
        <v>83</v>
      </c>
      <c r="T730" s="11" t="s">
        <v>766</v>
      </c>
      <c r="U730" s="20">
        <v>0</v>
      </c>
      <c r="V730" s="14" t="s">
        <v>3357</v>
      </c>
      <c r="W730" s="20">
        <v>0</v>
      </c>
      <c r="X730" s="14" t="s">
        <v>4713</v>
      </c>
      <c r="Y730" s="29"/>
      <c r="Z730" s="29"/>
      <c r="AA730" s="14"/>
      <c r="AB730" s="14"/>
      <c r="AC730" s="14"/>
      <c r="AD730" s="14"/>
      <c r="AE730" s="14"/>
      <c r="AF730" s="14"/>
      <c r="AG730" s="47" t="s">
        <v>782</v>
      </c>
      <c r="AH730" s="14"/>
      <c r="AI730" s="14" t="s">
        <v>770</v>
      </c>
      <c r="AJ730" s="45" t="s">
        <v>79</v>
      </c>
      <c r="AK730" s="11" t="s">
        <v>89</v>
      </c>
      <c r="AL730" s="24" t="s">
        <v>550</v>
      </c>
      <c r="AM730" s="11" t="s">
        <v>1607</v>
      </c>
      <c r="AN730" s="11"/>
      <c r="AO730" s="12" t="s">
        <v>737</v>
      </c>
      <c r="AP730" s="14"/>
      <c r="AQ730" s="14"/>
      <c r="AR730" s="14"/>
      <c r="AS730" s="14"/>
      <c r="AT730" s="14" t="str">
        <f ca="1">IFERROR(VLOOKUP(B730,'[2]2017省级重点项目'!$B$3:$O$206,6,0),"")</f>
        <v/>
      </c>
      <c r="AU730" s="14" t="str">
        <f ca="1" t="shared" si="65"/>
        <v/>
      </c>
      <c r="AV730" s="14" t="str">
        <f ca="1">IFERROR(VLOOKUP(B730,'[2]2017省级重点项目'!$B$3:$O$206,7,0),"")</f>
        <v/>
      </c>
      <c r="AW730" s="14" t="str">
        <f ca="1" t="shared" si="66"/>
        <v/>
      </c>
      <c r="AX730" s="14" t="str">
        <f ca="1">IFERROR(VLOOKUP(B730,'[2]2017省级重点项目'!$B$3:$O$206,12,0),"")</f>
        <v/>
      </c>
      <c r="AY730" s="14" t="str">
        <f ca="1">IFERROR(VLOOKUP(B730,'[2]2017省级重点项目'!$B$3:$O$206,9,0),"")</f>
        <v/>
      </c>
      <c r="AZ730" s="14" t="str">
        <f ca="1">IFERROR(VLOOKUP(B730,'[2]2017省级重点项目'!$B$3:$O$206,10,0),"")</f>
        <v/>
      </c>
    </row>
    <row r="731" s="1" customFormat="1" ht="72" spans="1:52">
      <c r="A731" s="11">
        <f>IF(AJ731="","",COUNTA($AJ$7:AJ731))</f>
        <v>700</v>
      </c>
      <c r="B731" s="14" t="s">
        <v>4714</v>
      </c>
      <c r="C731" s="14" t="s">
        <v>2186</v>
      </c>
      <c r="D731" s="14" t="s">
        <v>61</v>
      </c>
      <c r="E731" s="14" t="s">
        <v>61</v>
      </c>
      <c r="F731" s="14"/>
      <c r="G731" s="11" t="s">
        <v>700</v>
      </c>
      <c r="H731" s="14" t="s">
        <v>119</v>
      </c>
      <c r="I731" s="14" t="s">
        <v>4715</v>
      </c>
      <c r="J731" s="14" t="s">
        <v>4716</v>
      </c>
      <c r="K731" s="11" t="s">
        <v>4558</v>
      </c>
      <c r="L731" s="20">
        <v>80000</v>
      </c>
      <c r="M731" s="11">
        <v>80000</v>
      </c>
      <c r="N731" s="11">
        <v>0</v>
      </c>
      <c r="O731" s="11">
        <v>0</v>
      </c>
      <c r="P731" s="11">
        <v>0</v>
      </c>
      <c r="Q731" s="11">
        <v>0</v>
      </c>
      <c r="R731" s="11">
        <v>0</v>
      </c>
      <c r="S731" s="11" t="s">
        <v>83</v>
      </c>
      <c r="T731" s="11" t="s">
        <v>123</v>
      </c>
      <c r="U731" s="20">
        <v>0</v>
      </c>
      <c r="V731" s="14" t="s">
        <v>3775</v>
      </c>
      <c r="W731" s="20">
        <v>0</v>
      </c>
      <c r="X731" s="14" t="s">
        <v>4717</v>
      </c>
      <c r="Y731" s="29"/>
      <c r="Z731" s="29"/>
      <c r="AA731" s="14"/>
      <c r="AB731" s="14"/>
      <c r="AC731" s="14"/>
      <c r="AD731" s="14"/>
      <c r="AE731" s="14"/>
      <c r="AF731" s="14"/>
      <c r="AG731" s="47" t="s">
        <v>3422</v>
      </c>
      <c r="AH731" s="14"/>
      <c r="AI731" s="14"/>
      <c r="AJ731" s="45" t="s">
        <v>119</v>
      </c>
      <c r="AK731" s="11" t="s">
        <v>128</v>
      </c>
      <c r="AL731" s="24" t="s">
        <v>550</v>
      </c>
      <c r="AM731" s="11" t="s">
        <v>1607</v>
      </c>
      <c r="AN731" s="2"/>
      <c r="AO731" s="7" t="s">
        <v>737</v>
      </c>
      <c r="AP731" s="1" t="s">
        <v>78</v>
      </c>
      <c r="AQ731" s="1"/>
      <c r="AR731" s="1"/>
      <c r="AS731" s="1"/>
      <c r="AT731" s="14" t="str">
        <f ca="1">IFERROR(VLOOKUP(B731,'[2]2017省级重点项目'!$B$3:$O$206,6,0),"")</f>
        <v/>
      </c>
      <c r="AU731" s="14" t="str">
        <f ca="1" t="shared" si="65"/>
        <v/>
      </c>
      <c r="AV731" s="14" t="str">
        <f ca="1">IFERROR(VLOOKUP(B731,'[2]2017省级重点项目'!$B$3:$O$206,7,0),"")</f>
        <v/>
      </c>
      <c r="AW731" s="14" t="str">
        <f ca="1" t="shared" si="66"/>
        <v/>
      </c>
      <c r="AX731" s="14" t="str">
        <f ca="1">IFERROR(VLOOKUP(B731,'[2]2017省级重点项目'!$B$3:$O$206,12,0),"")</f>
        <v/>
      </c>
      <c r="AY731" s="14" t="str">
        <f ca="1">IFERROR(VLOOKUP(B731,'[2]2017省级重点项目'!$B$3:$O$206,9,0),"")</f>
        <v/>
      </c>
      <c r="AZ731" s="14" t="str">
        <f ca="1">IFERROR(VLOOKUP(B731,'[2]2017省级重点项目'!$B$3:$O$206,10,0),"")</f>
        <v/>
      </c>
    </row>
    <row r="732" s="1" customFormat="1" ht="84" spans="1:53">
      <c r="A732" s="11">
        <f>IF(AJ732="","",COUNTA($AJ$7:AJ732))</f>
        <v>701</v>
      </c>
      <c r="B732" s="15" t="s">
        <v>4718</v>
      </c>
      <c r="C732" s="108"/>
      <c r="D732" s="108" t="s">
        <v>61</v>
      </c>
      <c r="E732" s="108"/>
      <c r="F732" s="108" t="s">
        <v>61</v>
      </c>
      <c r="G732" s="17" t="s">
        <v>700</v>
      </c>
      <c r="H732" s="17" t="s">
        <v>264</v>
      </c>
      <c r="I732" s="108" t="s">
        <v>2618</v>
      </c>
      <c r="J732" s="15" t="s">
        <v>4719</v>
      </c>
      <c r="K732" s="17" t="s">
        <v>3088</v>
      </c>
      <c r="L732" s="101">
        <v>64900</v>
      </c>
      <c r="M732" s="108"/>
      <c r="N732" s="108">
        <v>64900</v>
      </c>
      <c r="O732" s="108"/>
      <c r="P732" s="108"/>
      <c r="Q732" s="108"/>
      <c r="R732" s="108"/>
      <c r="S732" s="17" t="s">
        <v>937</v>
      </c>
      <c r="T732" s="108" t="s">
        <v>35</v>
      </c>
      <c r="U732" s="101">
        <v>0</v>
      </c>
      <c r="V732" s="140" t="s">
        <v>4720</v>
      </c>
      <c r="W732" s="101">
        <v>0</v>
      </c>
      <c r="X732" s="15" t="s">
        <v>4721</v>
      </c>
      <c r="Y732" s="143"/>
      <c r="Z732" s="143"/>
      <c r="AA732" s="108">
        <v>256</v>
      </c>
      <c r="AB732" s="108">
        <v>256</v>
      </c>
      <c r="AC732" s="108">
        <v>185</v>
      </c>
      <c r="AD732" s="108">
        <v>185</v>
      </c>
      <c r="AE732" s="108" t="s">
        <v>269</v>
      </c>
      <c r="AF732" s="108" t="s">
        <v>269</v>
      </c>
      <c r="AG732" s="22" t="s">
        <v>4722</v>
      </c>
      <c r="AH732" s="108"/>
      <c r="AI732" s="108"/>
      <c r="AJ732" s="52" t="s">
        <v>264</v>
      </c>
      <c r="AK732" s="17" t="s">
        <v>272</v>
      </c>
      <c r="AL732" s="88" t="s">
        <v>2379</v>
      </c>
      <c r="AM732" s="17" t="s">
        <v>1607</v>
      </c>
      <c r="AN732" s="108"/>
      <c r="AO732" s="108" t="s">
        <v>712</v>
      </c>
      <c r="AP732" s="108"/>
      <c r="AQ732" s="108"/>
      <c r="AR732" s="108"/>
      <c r="AS732" s="108"/>
      <c r="AT732" s="12" t="s">
        <v>689</v>
      </c>
      <c r="AU732" s="12" t="s">
        <v>689</v>
      </c>
      <c r="AV732" s="12" t="s">
        <v>689</v>
      </c>
      <c r="AW732" s="12" t="s">
        <v>689</v>
      </c>
      <c r="AX732" s="12" t="s">
        <v>689</v>
      </c>
      <c r="AY732" s="12" t="s">
        <v>689</v>
      </c>
      <c r="AZ732" s="12" t="s">
        <v>689</v>
      </c>
      <c r="BA732" s="55"/>
    </row>
    <row r="733" s="1" customFormat="1" ht="84" customHeight="1" spans="1:52">
      <c r="A733" s="11">
        <f>IF(AJ733="","",COUNTA($AJ$7:AJ733))</f>
        <v>702</v>
      </c>
      <c r="B733" s="14" t="s">
        <v>4723</v>
      </c>
      <c r="C733" s="14"/>
      <c r="D733" s="14"/>
      <c r="E733" s="14"/>
      <c r="F733" s="14"/>
      <c r="G733" s="11" t="s">
        <v>700</v>
      </c>
      <c r="H733" s="14" t="s">
        <v>62</v>
      </c>
      <c r="I733" s="14"/>
      <c r="J733" s="14" t="s">
        <v>4724</v>
      </c>
      <c r="K733" s="11" t="s">
        <v>3088</v>
      </c>
      <c r="L733" s="20">
        <v>284599</v>
      </c>
      <c r="M733" s="11">
        <v>284599</v>
      </c>
      <c r="N733" s="11"/>
      <c r="O733" s="11"/>
      <c r="P733" s="11"/>
      <c r="Q733" s="11"/>
      <c r="R733" s="11"/>
      <c r="S733" s="11" t="s">
        <v>897</v>
      </c>
      <c r="T733" s="11" t="s">
        <v>35</v>
      </c>
      <c r="U733" s="20">
        <v>300</v>
      </c>
      <c r="V733" s="14" t="s">
        <v>4725</v>
      </c>
      <c r="W733" s="20">
        <v>800</v>
      </c>
      <c r="X733" s="14" t="s">
        <v>4726</v>
      </c>
      <c r="Y733" s="29"/>
      <c r="Z733" s="29"/>
      <c r="AA733" s="14"/>
      <c r="AB733" s="14"/>
      <c r="AC733" s="14"/>
      <c r="AD733" s="14"/>
      <c r="AE733" s="14"/>
      <c r="AF733" s="14"/>
      <c r="AG733" s="47" t="s">
        <v>1001</v>
      </c>
      <c r="AH733" s="14" t="s">
        <v>1075</v>
      </c>
      <c r="AI733" s="14" t="s">
        <v>1076</v>
      </c>
      <c r="AJ733" s="45" t="s">
        <v>1004</v>
      </c>
      <c r="AK733" s="11" t="s">
        <v>1005</v>
      </c>
      <c r="AL733" s="24" t="s">
        <v>550</v>
      </c>
      <c r="AM733" s="45" t="s">
        <v>1607</v>
      </c>
      <c r="AN733" s="45"/>
      <c r="AO733" s="22" t="s">
        <v>737</v>
      </c>
      <c r="AP733" s="47"/>
      <c r="AQ733" s="47" t="s">
        <v>78</v>
      </c>
      <c r="AR733" s="47"/>
      <c r="AS733" s="47"/>
      <c r="AT733" s="14">
        <v>284599</v>
      </c>
      <c r="AU733" s="14">
        <v>0</v>
      </c>
      <c r="AV733" s="14">
        <v>300</v>
      </c>
      <c r="AW733" s="14">
        <v>500</v>
      </c>
      <c r="AX733" s="14" t="s">
        <v>1004</v>
      </c>
      <c r="AY733" s="14">
        <v>12</v>
      </c>
      <c r="AZ733" s="14" t="s">
        <v>269</v>
      </c>
    </row>
    <row r="734" s="1" customFormat="1" ht="21" customHeight="1" spans="1:53">
      <c r="A734" s="11"/>
      <c r="B734" s="11" t="s">
        <v>1140</v>
      </c>
      <c r="C734" s="11"/>
      <c r="D734" s="11"/>
      <c r="E734" s="11"/>
      <c r="F734" s="11"/>
      <c r="G734" s="11"/>
      <c r="H734" s="11"/>
      <c r="I734" s="11"/>
      <c r="J734" s="11">
        <f ca="1">COUNTIFS(AM:AM,"预备前期",G:G,B734)</f>
        <v>27</v>
      </c>
      <c r="K734" s="11" t="s">
        <v>56</v>
      </c>
      <c r="L734" s="20">
        <f ca="1">SUMIFS(L:L,AM:AM,"预备前期",G:G,B734)</f>
        <v>4274807</v>
      </c>
      <c r="M734" s="11"/>
      <c r="N734" s="11"/>
      <c r="O734" s="11"/>
      <c r="P734" s="11"/>
      <c r="Q734" s="11"/>
      <c r="R734" s="11"/>
      <c r="S734" s="11"/>
      <c r="T734" s="11"/>
      <c r="U734" s="20">
        <v>0</v>
      </c>
      <c r="V734" s="11"/>
      <c r="W734" s="20">
        <v>0</v>
      </c>
      <c r="X734" s="11"/>
      <c r="Y734" s="29"/>
      <c r="Z734" s="29"/>
      <c r="AA734" s="11"/>
      <c r="AB734" s="11"/>
      <c r="AC734" s="11"/>
      <c r="AD734" s="11"/>
      <c r="AE734" s="11"/>
      <c r="AF734" s="11"/>
      <c r="AG734" s="43"/>
      <c r="AH734" s="44"/>
      <c r="AI734" s="44"/>
      <c r="AJ734" s="45"/>
      <c r="AK734" s="44"/>
      <c r="AL734" s="44"/>
      <c r="AM734" s="11"/>
      <c r="AN734" s="11"/>
      <c r="AO734" s="13"/>
      <c r="AP734" s="11"/>
      <c r="AQ734" s="11"/>
      <c r="AR734" s="14"/>
      <c r="AS734" s="11"/>
      <c r="AT734" s="11"/>
      <c r="AU734" s="11"/>
      <c r="AV734" s="11"/>
      <c r="AW734" s="11"/>
      <c r="AX734" s="11"/>
      <c r="AY734" s="11"/>
      <c r="AZ734" s="11"/>
      <c r="BA734" s="79"/>
    </row>
    <row r="735" s="1" customFormat="1" ht="73" customHeight="1" spans="1:52">
      <c r="A735" s="11">
        <f>IF(AJ735="","",COUNTA($AJ$7:AJ735))</f>
        <v>703</v>
      </c>
      <c r="B735" s="14" t="s">
        <v>4727</v>
      </c>
      <c r="C735" s="14" t="s">
        <v>61</v>
      </c>
      <c r="D735" s="14" t="s">
        <v>61</v>
      </c>
      <c r="E735" s="14" t="s">
        <v>61</v>
      </c>
      <c r="F735" s="14" t="s">
        <v>61</v>
      </c>
      <c r="G735" s="11" t="s">
        <v>1140</v>
      </c>
      <c r="H735" s="14" t="s">
        <v>702</v>
      </c>
      <c r="I735" s="14" t="s">
        <v>1142</v>
      </c>
      <c r="J735" s="14" t="s">
        <v>4728</v>
      </c>
      <c r="K735" s="25" t="s">
        <v>4729</v>
      </c>
      <c r="L735" s="20">
        <v>130000</v>
      </c>
      <c r="M735" s="11">
        <v>120000</v>
      </c>
      <c r="N735" s="11"/>
      <c r="O735" s="11"/>
      <c r="P735" s="11"/>
      <c r="Q735" s="11"/>
      <c r="R735" s="11"/>
      <c r="S735" s="11"/>
      <c r="T735" s="11"/>
      <c r="U735" s="20"/>
      <c r="V735" s="14" t="s">
        <v>299</v>
      </c>
      <c r="W735" s="20">
        <v>100</v>
      </c>
      <c r="X735" s="14" t="s">
        <v>4730</v>
      </c>
      <c r="Y735" s="29"/>
      <c r="Z735" s="29"/>
      <c r="AA735" s="14"/>
      <c r="AB735" s="14"/>
      <c r="AC735" s="14"/>
      <c r="AD735" s="14"/>
      <c r="AE735" s="14"/>
      <c r="AF735" s="14"/>
      <c r="AG735" s="47" t="s">
        <v>4731</v>
      </c>
      <c r="AH735" s="14" t="s">
        <v>4732</v>
      </c>
      <c r="AI735" s="14" t="s">
        <v>4732</v>
      </c>
      <c r="AJ735" s="45" t="s">
        <v>702</v>
      </c>
      <c r="AK735" s="11" t="s">
        <v>710</v>
      </c>
      <c r="AL735" s="24" t="s">
        <v>1638</v>
      </c>
      <c r="AM735" s="11" t="s">
        <v>1607</v>
      </c>
      <c r="AN735" s="11"/>
      <c r="AO735" s="12" t="s">
        <v>1150</v>
      </c>
      <c r="AP735" s="14"/>
      <c r="AQ735" s="14"/>
      <c r="AR735" s="14"/>
      <c r="AS735" s="14"/>
      <c r="AT735" s="14" t="str">
        <f ca="1">IFERROR(VLOOKUP(B735,'[2]2017省级重点项目'!$B$3:$O$206,6,0),"")</f>
        <v/>
      </c>
      <c r="AU735" s="14" t="str">
        <f ca="1" t="shared" ref="AU735:AU761" si="67">IFERROR(L735-AT735,"")</f>
        <v/>
      </c>
      <c r="AV735" s="14" t="str">
        <f ca="1">IFERROR(VLOOKUP(B735,'[2]2017省级重点项目'!$B$3:$O$206,7,0),"")</f>
        <v/>
      </c>
      <c r="AW735" s="14" t="str">
        <f ca="1" t="shared" ref="AW735:AW761" si="68">IFERROR(W735-AV735,"")</f>
        <v/>
      </c>
      <c r="AX735" s="14" t="str">
        <f ca="1">IFERROR(VLOOKUP(B735,'[2]2017省级重点项目'!$B$3:$O$206,12,0),"")</f>
        <v/>
      </c>
      <c r="AY735" s="14" t="str">
        <f ca="1">IFERROR(VLOOKUP(B735,'[2]2017省级重点项目'!$B$3:$O$206,9,0),"")</f>
        <v/>
      </c>
      <c r="AZ735" s="14" t="str">
        <f ca="1">IFERROR(VLOOKUP(B735,'[2]2017省级重点项目'!$B$3:$O$206,10,0),"")</f>
        <v/>
      </c>
    </row>
    <row r="736" s="1" customFormat="1" ht="81" customHeight="1" spans="1:52">
      <c r="A736" s="11">
        <f>IF(AJ736="","",COUNTA($AJ$7:AJ736))</f>
        <v>704</v>
      </c>
      <c r="B736" s="12" t="s">
        <v>4733</v>
      </c>
      <c r="C736" s="12" t="s">
        <v>1607</v>
      </c>
      <c r="D736" s="12" t="s">
        <v>61</v>
      </c>
      <c r="E736" s="12" t="s">
        <v>61</v>
      </c>
      <c r="F736" s="12" t="s">
        <v>61</v>
      </c>
      <c r="G736" s="13" t="s">
        <v>1140</v>
      </c>
      <c r="H736" s="12" t="s">
        <v>62</v>
      </c>
      <c r="I736" s="12" t="s">
        <v>1930</v>
      </c>
      <c r="J736" s="12" t="s">
        <v>4734</v>
      </c>
      <c r="K736" s="13" t="s">
        <v>4522</v>
      </c>
      <c r="L736" s="21">
        <v>177000</v>
      </c>
      <c r="M736" s="17">
        <v>0</v>
      </c>
      <c r="N736" s="17">
        <v>176950</v>
      </c>
      <c r="O736" s="17">
        <v>0</v>
      </c>
      <c r="P736" s="17">
        <v>0</v>
      </c>
      <c r="Q736" s="17">
        <v>0</v>
      </c>
      <c r="R736" s="17">
        <v>0</v>
      </c>
      <c r="S736" s="13" t="s">
        <v>83</v>
      </c>
      <c r="T736" s="13" t="s">
        <v>221</v>
      </c>
      <c r="U736" s="21">
        <v>0</v>
      </c>
      <c r="V736" s="12" t="s">
        <v>4735</v>
      </c>
      <c r="W736" s="21">
        <v>0</v>
      </c>
      <c r="X736" s="12" t="s">
        <v>3610</v>
      </c>
      <c r="Y736" s="30"/>
      <c r="Z736" s="30"/>
      <c r="AA736" s="12" t="s">
        <v>4736</v>
      </c>
      <c r="AB736" s="12" t="s">
        <v>4737</v>
      </c>
      <c r="AC736" s="12" t="s">
        <v>3349</v>
      </c>
      <c r="AD736" s="12" t="s">
        <v>3349</v>
      </c>
      <c r="AE736" s="12" t="s">
        <v>3349</v>
      </c>
      <c r="AF736" s="12" t="s">
        <v>3349</v>
      </c>
      <c r="AG736" s="22" t="s">
        <v>4738</v>
      </c>
      <c r="AH736" s="12" t="s">
        <v>4739</v>
      </c>
      <c r="AI736" s="12" t="s">
        <v>4739</v>
      </c>
      <c r="AJ736" s="46" t="s">
        <v>62</v>
      </c>
      <c r="AK736" s="13" t="s">
        <v>73</v>
      </c>
      <c r="AL736" s="24" t="s">
        <v>481</v>
      </c>
      <c r="AM736" s="13" t="s">
        <v>1607</v>
      </c>
      <c r="AN736" s="13"/>
      <c r="AO736" s="12" t="s">
        <v>1159</v>
      </c>
      <c r="AP736" s="12"/>
      <c r="AQ736" s="12"/>
      <c r="AR736" s="12"/>
      <c r="AS736" s="12"/>
      <c r="AT736" s="14" t="str">
        <f ca="1">IFERROR(VLOOKUP(B736,'[2]2017省级重点项目'!$B$3:$O$206,6,0),"")</f>
        <v/>
      </c>
      <c r="AU736" s="14" t="str">
        <f ca="1" t="shared" si="67"/>
        <v/>
      </c>
      <c r="AV736" s="14" t="str">
        <f ca="1">IFERROR(VLOOKUP(B736,'[2]2017省级重点项目'!$B$3:$O$206,7,0),"")</f>
        <v/>
      </c>
      <c r="AW736" s="14" t="str">
        <f ca="1" t="shared" si="68"/>
        <v/>
      </c>
      <c r="AX736" s="14" t="str">
        <f ca="1">IFERROR(VLOOKUP(B736,'[2]2017省级重点项目'!$B$3:$O$206,12,0),"")</f>
        <v/>
      </c>
      <c r="AY736" s="14" t="str">
        <f ca="1">IFERROR(VLOOKUP(B736,'[2]2017省级重点项目'!$B$3:$O$206,9,0),"")</f>
        <v/>
      </c>
      <c r="AZ736" s="14" t="str">
        <f ca="1">IFERROR(VLOOKUP(B736,'[2]2017省级重点项目'!$B$3:$O$206,10,0),"")</f>
        <v/>
      </c>
    </row>
    <row r="737" s="1" customFormat="1" ht="84" spans="1:52">
      <c r="A737" s="11">
        <f>IF(AJ737="","",COUNTA($AJ$7:AJ737))</f>
        <v>705</v>
      </c>
      <c r="B737" s="12" t="s">
        <v>4740</v>
      </c>
      <c r="C737" s="13"/>
      <c r="D737" s="13"/>
      <c r="E737" s="13" t="s">
        <v>61</v>
      </c>
      <c r="F737" s="13" t="s">
        <v>61</v>
      </c>
      <c r="G737" s="13" t="s">
        <v>1140</v>
      </c>
      <c r="H737" s="13" t="s">
        <v>97</v>
      </c>
      <c r="I737" s="13" t="s">
        <v>110</v>
      </c>
      <c r="J737" s="12" t="s">
        <v>4741</v>
      </c>
      <c r="K737" s="13" t="s">
        <v>3088</v>
      </c>
      <c r="L737" s="21">
        <v>393173</v>
      </c>
      <c r="M737" s="13">
        <v>0</v>
      </c>
      <c r="N737" s="13">
        <v>121239</v>
      </c>
      <c r="O737" s="13">
        <v>271934</v>
      </c>
      <c r="P737" s="13"/>
      <c r="Q737" s="13"/>
      <c r="R737" s="13">
        <v>0</v>
      </c>
      <c r="S737" s="13"/>
      <c r="T737" s="13"/>
      <c r="U737" s="21">
        <v>0</v>
      </c>
      <c r="V737" s="12" t="s">
        <v>4742</v>
      </c>
      <c r="W737" s="21">
        <v>25000</v>
      </c>
      <c r="X737" s="12" t="s">
        <v>4743</v>
      </c>
      <c r="Y737" s="30"/>
      <c r="Z737" s="30"/>
      <c r="AA737" s="13">
        <v>0</v>
      </c>
      <c r="AB737" s="13">
        <v>0</v>
      </c>
      <c r="AC737" s="13">
        <v>0</v>
      </c>
      <c r="AD737" s="13">
        <v>0</v>
      </c>
      <c r="AE737" s="13">
        <v>0</v>
      </c>
      <c r="AF737" s="13">
        <v>0</v>
      </c>
      <c r="AG737" s="22" t="s">
        <v>4744</v>
      </c>
      <c r="AH737" s="13" t="s">
        <v>4745</v>
      </c>
      <c r="AI737" s="13"/>
      <c r="AJ737" s="46" t="s">
        <v>97</v>
      </c>
      <c r="AK737" s="13" t="s">
        <v>108</v>
      </c>
      <c r="AL737" s="13" t="s">
        <v>309</v>
      </c>
      <c r="AM737" s="13" t="s">
        <v>1607</v>
      </c>
      <c r="AN737" s="13"/>
      <c r="AO737" s="13" t="s">
        <v>333</v>
      </c>
      <c r="AP737" s="13"/>
      <c r="AQ737" s="13"/>
      <c r="AR737" s="13"/>
      <c r="AS737" s="13"/>
      <c r="AT737" s="14" t="str">
        <f ca="1">IFERROR(VLOOKUP(B737,'[2]2017省级重点项目'!$B$3:$O$206,6,0),"")</f>
        <v/>
      </c>
      <c r="AU737" s="14" t="str">
        <f ca="1" t="shared" si="67"/>
        <v/>
      </c>
      <c r="AV737" s="14" t="str">
        <f ca="1">IFERROR(VLOOKUP(B737,'[2]2017省级重点项目'!$B$3:$O$206,7,0),"")</f>
        <v/>
      </c>
      <c r="AW737" s="14" t="str">
        <f ca="1" t="shared" si="68"/>
        <v/>
      </c>
      <c r="AX737" s="14" t="str">
        <f ca="1">IFERROR(VLOOKUP(B737,'[2]2017省级重点项目'!$B$3:$O$206,12,0),"")</f>
        <v/>
      </c>
      <c r="AY737" s="14" t="str">
        <f ca="1">IFERROR(VLOOKUP(B737,'[2]2017省级重点项目'!$B$3:$O$206,9,0),"")</f>
        <v/>
      </c>
      <c r="AZ737" s="14" t="str">
        <f ca="1">IFERROR(VLOOKUP(B737,'[2]2017省级重点项目'!$B$3:$O$206,10,0),"")</f>
        <v/>
      </c>
    </row>
    <row r="738" s="1" customFormat="1" ht="78" customHeight="1" spans="1:52">
      <c r="A738" s="11">
        <f>IF(AJ738="","",COUNTA($AJ$7:AJ738))</f>
        <v>706</v>
      </c>
      <c r="B738" s="12" t="s">
        <v>4746</v>
      </c>
      <c r="C738" s="13" t="s">
        <v>61</v>
      </c>
      <c r="D738" s="13" t="s">
        <v>61</v>
      </c>
      <c r="E738" s="13" t="s">
        <v>61</v>
      </c>
      <c r="F738" s="13" t="s">
        <v>61</v>
      </c>
      <c r="G738" s="13" t="s">
        <v>1140</v>
      </c>
      <c r="H738" s="13" t="s">
        <v>4747</v>
      </c>
      <c r="I738" s="13" t="s">
        <v>110</v>
      </c>
      <c r="J738" s="15" t="s">
        <v>4748</v>
      </c>
      <c r="K738" s="13" t="s">
        <v>4558</v>
      </c>
      <c r="L738" s="101">
        <v>660000</v>
      </c>
      <c r="M738" s="13">
        <v>132000</v>
      </c>
      <c r="N738" s="13">
        <v>528000</v>
      </c>
      <c r="O738" s="13"/>
      <c r="P738" s="13" t="s">
        <v>3177</v>
      </c>
      <c r="Q738" s="13" t="s">
        <v>3177</v>
      </c>
      <c r="R738" s="13"/>
      <c r="S738" s="13"/>
      <c r="T738" s="13"/>
      <c r="U738" s="21">
        <v>0</v>
      </c>
      <c r="V738" s="22" t="s">
        <v>4749</v>
      </c>
      <c r="W738" s="21">
        <v>20000</v>
      </c>
      <c r="X738" s="83" t="s">
        <v>4750</v>
      </c>
      <c r="Y738" s="30"/>
      <c r="Z738" s="30"/>
      <c r="AA738" s="13"/>
      <c r="AB738" s="13"/>
      <c r="AC738" s="13"/>
      <c r="AD738" s="13"/>
      <c r="AE738" s="13"/>
      <c r="AF738" s="13"/>
      <c r="AG738" s="22" t="s">
        <v>4751</v>
      </c>
      <c r="AH738" s="13"/>
      <c r="AI738" s="13" t="s">
        <v>4752</v>
      </c>
      <c r="AJ738" s="46" t="s">
        <v>97</v>
      </c>
      <c r="AK738" s="13" t="s">
        <v>108</v>
      </c>
      <c r="AL738" s="13" t="s">
        <v>309</v>
      </c>
      <c r="AM738" s="13" t="s">
        <v>1607</v>
      </c>
      <c r="AN738" s="13"/>
      <c r="AO738" s="13"/>
      <c r="AP738" s="13"/>
      <c r="AQ738" s="13"/>
      <c r="AR738" s="13"/>
      <c r="AS738" s="13"/>
      <c r="AT738" s="14" t="str">
        <f ca="1">IFERROR(VLOOKUP(B738,'[2]2017省级重点项目'!$B$3:$O$206,6,0),"")</f>
        <v/>
      </c>
      <c r="AU738" s="14" t="str">
        <f ca="1" t="shared" si="67"/>
        <v/>
      </c>
      <c r="AV738" s="14" t="str">
        <f ca="1">IFERROR(VLOOKUP(B738,'[2]2017省级重点项目'!$B$3:$O$206,7,0),"")</f>
        <v/>
      </c>
      <c r="AW738" s="14" t="str">
        <f ca="1" t="shared" si="68"/>
        <v/>
      </c>
      <c r="AX738" s="14" t="str">
        <f ca="1">IFERROR(VLOOKUP(B738,'[2]2017省级重点项目'!$B$3:$O$206,12,0),"")</f>
        <v/>
      </c>
      <c r="AY738" s="14" t="str">
        <f ca="1">IFERROR(VLOOKUP(B738,'[2]2017省级重点项目'!$B$3:$O$206,9,0),"")</f>
        <v/>
      </c>
      <c r="AZ738" s="14" t="str">
        <f ca="1">IFERROR(VLOOKUP(B738,'[2]2017省级重点项目'!$B$3:$O$206,10,0),"")</f>
        <v/>
      </c>
    </row>
    <row r="739" s="1" customFormat="1" ht="72" spans="1:52">
      <c r="A739" s="11">
        <f>IF(AJ739="","",COUNTA($AJ$7:AJ739))</f>
        <v>707</v>
      </c>
      <c r="B739" s="12" t="s">
        <v>4753</v>
      </c>
      <c r="C739" s="13" t="s">
        <v>61</v>
      </c>
      <c r="D739" s="13" t="s">
        <v>61</v>
      </c>
      <c r="E739" s="13" t="s">
        <v>61</v>
      </c>
      <c r="F739" s="13" t="s">
        <v>61</v>
      </c>
      <c r="G739" s="13" t="s">
        <v>1140</v>
      </c>
      <c r="H739" s="13" t="s">
        <v>4747</v>
      </c>
      <c r="I739" s="13" t="s">
        <v>110</v>
      </c>
      <c r="J739" s="15" t="s">
        <v>4754</v>
      </c>
      <c r="K739" s="13" t="s">
        <v>4558</v>
      </c>
      <c r="L739" s="21">
        <v>100000</v>
      </c>
      <c r="M739" s="13" t="s">
        <v>3177</v>
      </c>
      <c r="N739" s="13">
        <v>100000</v>
      </c>
      <c r="O739" s="13"/>
      <c r="P739" s="13" t="s">
        <v>3177</v>
      </c>
      <c r="Q739" s="13" t="s">
        <v>3177</v>
      </c>
      <c r="R739" s="141"/>
      <c r="S739" s="13"/>
      <c r="T739" s="13"/>
      <c r="U739" s="21">
        <v>0</v>
      </c>
      <c r="V739" s="22" t="s">
        <v>4755</v>
      </c>
      <c r="W739" s="21">
        <v>10000</v>
      </c>
      <c r="X739" s="83" t="s">
        <v>4756</v>
      </c>
      <c r="Y739" s="30"/>
      <c r="Z739" s="30"/>
      <c r="AA739" s="144"/>
      <c r="AB739" s="144"/>
      <c r="AC739" s="144"/>
      <c r="AD739" s="144"/>
      <c r="AE739" s="144"/>
      <c r="AF739" s="144"/>
      <c r="AG739" s="22" t="s">
        <v>4757</v>
      </c>
      <c r="AH739" s="123"/>
      <c r="AI739" s="123" t="s">
        <v>4758</v>
      </c>
      <c r="AJ739" s="46" t="s">
        <v>97</v>
      </c>
      <c r="AK739" s="13" t="s">
        <v>108</v>
      </c>
      <c r="AL739" s="13" t="s">
        <v>309</v>
      </c>
      <c r="AM739" s="13" t="s">
        <v>1607</v>
      </c>
      <c r="AN739" s="13"/>
      <c r="AO739" s="13"/>
      <c r="AP739" s="13"/>
      <c r="AQ739" s="13"/>
      <c r="AR739" s="13"/>
      <c r="AS739" s="13"/>
      <c r="AT739" s="14" t="str">
        <f ca="1">IFERROR(VLOOKUP(B739,'[2]2017省级重点项目'!$B$3:$O$206,6,0),"")</f>
        <v/>
      </c>
      <c r="AU739" s="14" t="str">
        <f ca="1" t="shared" si="67"/>
        <v/>
      </c>
      <c r="AV739" s="14" t="str">
        <f ca="1">IFERROR(VLOOKUP(B739,'[2]2017省级重点项目'!$B$3:$O$206,7,0),"")</f>
        <v/>
      </c>
      <c r="AW739" s="14" t="str">
        <f ca="1" t="shared" si="68"/>
        <v/>
      </c>
      <c r="AX739" s="14" t="str">
        <f ca="1">IFERROR(VLOOKUP(B739,'[2]2017省级重点项目'!$B$3:$O$206,12,0),"")</f>
        <v/>
      </c>
      <c r="AY739" s="14" t="str">
        <f ca="1">IFERROR(VLOOKUP(B739,'[2]2017省级重点项目'!$B$3:$O$206,9,0),"")</f>
        <v/>
      </c>
      <c r="AZ739" s="14" t="str">
        <f ca="1">IFERROR(VLOOKUP(B739,'[2]2017省级重点项目'!$B$3:$O$206,10,0),"")</f>
        <v/>
      </c>
    </row>
    <row r="740" s="1" customFormat="1" ht="101" customHeight="1" spans="1:52">
      <c r="A740" s="11">
        <f>IF(AJ740="","",COUNTA($AJ$7:AJ740))</f>
        <v>708</v>
      </c>
      <c r="B740" s="12" t="s">
        <v>4759</v>
      </c>
      <c r="C740" s="13"/>
      <c r="D740" s="13"/>
      <c r="E740" s="13" t="s">
        <v>61</v>
      </c>
      <c r="F740" s="13" t="s">
        <v>61</v>
      </c>
      <c r="G740" s="13" t="s">
        <v>1140</v>
      </c>
      <c r="H740" s="13" t="s">
        <v>97</v>
      </c>
      <c r="I740" s="13" t="s">
        <v>3696</v>
      </c>
      <c r="J740" s="12" t="s">
        <v>4760</v>
      </c>
      <c r="K740" s="13" t="s">
        <v>3118</v>
      </c>
      <c r="L740" s="21">
        <v>300000</v>
      </c>
      <c r="M740" s="13"/>
      <c r="N740" s="13"/>
      <c r="O740" s="13"/>
      <c r="P740" s="13"/>
      <c r="Q740" s="13"/>
      <c r="R740" s="13"/>
      <c r="S740" s="13"/>
      <c r="T740" s="13"/>
      <c r="U740" s="21">
        <v>4200</v>
      </c>
      <c r="V740" s="12" t="s">
        <v>4761</v>
      </c>
      <c r="W740" s="21">
        <v>20000</v>
      </c>
      <c r="X740" s="12" t="s">
        <v>4762</v>
      </c>
      <c r="Y740" s="30"/>
      <c r="Z740" s="30"/>
      <c r="AA740" s="13"/>
      <c r="AB740" s="13"/>
      <c r="AC740" s="13"/>
      <c r="AD740" s="13"/>
      <c r="AE740" s="13"/>
      <c r="AF740" s="13"/>
      <c r="AG740" s="22" t="s">
        <v>4763</v>
      </c>
      <c r="AH740" s="13" t="s">
        <v>4764</v>
      </c>
      <c r="AI740" s="13">
        <v>13959155436</v>
      </c>
      <c r="AJ740" s="46" t="s">
        <v>97</v>
      </c>
      <c r="AK740" s="13" t="s">
        <v>108</v>
      </c>
      <c r="AL740" s="13" t="s">
        <v>857</v>
      </c>
      <c r="AM740" s="13" t="s">
        <v>1607</v>
      </c>
      <c r="AN740" s="13"/>
      <c r="AO740" s="13" t="s">
        <v>333</v>
      </c>
      <c r="AP740" s="13" t="s">
        <v>78</v>
      </c>
      <c r="AQ740" s="13" t="s">
        <v>78</v>
      </c>
      <c r="AR740" s="13"/>
      <c r="AS740" s="13"/>
      <c r="AT740" s="14">
        <f ca="1">IFERROR(VLOOKUP(B740,'[2]2017省级重点项目'!$B$3:$O$206,6,0),"")</f>
        <v>80000</v>
      </c>
      <c r="AU740" s="14">
        <f ca="1" t="shared" si="67"/>
        <v>220000</v>
      </c>
      <c r="AV740" s="14">
        <f ca="1">IFERROR(VLOOKUP(B740,'[2]2017省级重点项目'!$B$3:$O$206,7,0),"")</f>
        <v>10000</v>
      </c>
      <c r="AW740" s="14">
        <f ca="1" t="shared" si="68"/>
        <v>10000</v>
      </c>
      <c r="AX740" s="14" t="str">
        <f ca="1">IFERROR(VLOOKUP(B740,'[2]2017省级重点项目'!$B$3:$O$206,12,0),"")</f>
        <v>福清市</v>
      </c>
      <c r="AY740" s="14" t="str">
        <f ca="1">IFERROR(VLOOKUP(B740,'[2]2017省级重点项目'!$B$3:$O$206,9,0),"")</f>
        <v>无</v>
      </c>
      <c r="AZ740" s="14" t="str">
        <f ca="1">IFERROR(VLOOKUP(B740,'[2]2017省级重点项目'!$B$3:$O$206,10,0),"")</f>
        <v>无</v>
      </c>
    </row>
    <row r="741" s="1" customFormat="1" ht="78" customHeight="1" spans="1:52">
      <c r="A741" s="11">
        <f>IF(AJ741="","",COUNTA($AJ$7:AJ741))</f>
        <v>709</v>
      </c>
      <c r="B741" s="12" t="s">
        <v>4765</v>
      </c>
      <c r="C741" s="13" t="s">
        <v>1607</v>
      </c>
      <c r="D741" s="13" t="s">
        <v>1607</v>
      </c>
      <c r="E741" s="13" t="s">
        <v>78</v>
      </c>
      <c r="F741" s="13" t="s">
        <v>78</v>
      </c>
      <c r="G741" s="13" t="s">
        <v>1140</v>
      </c>
      <c r="H741" s="13" t="s">
        <v>97</v>
      </c>
      <c r="I741" s="13" t="s">
        <v>809</v>
      </c>
      <c r="J741" s="12" t="s">
        <v>4766</v>
      </c>
      <c r="K741" s="13" t="s">
        <v>3073</v>
      </c>
      <c r="L741" s="21">
        <v>250000</v>
      </c>
      <c r="M741" s="13"/>
      <c r="N741" s="13">
        <v>250000</v>
      </c>
      <c r="O741" s="13"/>
      <c r="P741" s="13"/>
      <c r="Q741" s="13"/>
      <c r="R741" s="13"/>
      <c r="S741" s="13" t="s">
        <v>66</v>
      </c>
      <c r="T741" s="13" t="s">
        <v>35</v>
      </c>
      <c r="U741" s="21">
        <v>1500</v>
      </c>
      <c r="V741" s="12" t="s">
        <v>4767</v>
      </c>
      <c r="W741" s="21">
        <v>1000</v>
      </c>
      <c r="X741" s="12" t="s">
        <v>4768</v>
      </c>
      <c r="Y741" s="30"/>
      <c r="Z741" s="30"/>
      <c r="AA741" s="13"/>
      <c r="AB741" s="13"/>
      <c r="AC741" s="13"/>
      <c r="AD741" s="13"/>
      <c r="AE741" s="13"/>
      <c r="AF741" s="13"/>
      <c r="AG741" s="22" t="s">
        <v>4769</v>
      </c>
      <c r="AH741" s="13" t="s">
        <v>2133</v>
      </c>
      <c r="AI741" s="13" t="s">
        <v>2134</v>
      </c>
      <c r="AJ741" s="46" t="s">
        <v>97</v>
      </c>
      <c r="AK741" s="13" t="s">
        <v>108</v>
      </c>
      <c r="AL741" s="13" t="s">
        <v>857</v>
      </c>
      <c r="AM741" s="13" t="s">
        <v>1607</v>
      </c>
      <c r="AN741" s="13"/>
      <c r="AO741" s="13" t="s">
        <v>1150</v>
      </c>
      <c r="AP741" s="13"/>
      <c r="AQ741" s="13" t="s">
        <v>78</v>
      </c>
      <c r="AR741" s="13"/>
      <c r="AS741" s="13"/>
      <c r="AT741" s="14">
        <f ca="1">IFERROR(VLOOKUP(B741,'[2]2017省级重点项目'!$B$3:$O$206,6,0),"")</f>
        <v>250000</v>
      </c>
      <c r="AU741" s="14">
        <f ca="1" t="shared" si="67"/>
        <v>0</v>
      </c>
      <c r="AV741" s="14">
        <f ca="1">IFERROR(VLOOKUP(B741,'[2]2017省级重点项目'!$B$3:$O$206,7,0),"")</f>
        <v>1000</v>
      </c>
      <c r="AW741" s="14">
        <f ca="1" t="shared" si="68"/>
        <v>0</v>
      </c>
      <c r="AX741" s="14" t="str">
        <f ca="1">IFERROR(VLOOKUP(B741,'[2]2017省级重点项目'!$B$3:$O$206,12,0),"")</f>
        <v>福清市</v>
      </c>
      <c r="AY741" s="14" t="str">
        <f ca="1">IFERROR(VLOOKUP(B741,'[2]2017省级重点项目'!$B$3:$O$206,9,0),"")</f>
        <v>无</v>
      </c>
      <c r="AZ741" s="14" t="str">
        <f ca="1">IFERROR(VLOOKUP(B741,'[2]2017省级重点项目'!$B$3:$O$206,10,0),"")</f>
        <v>无</v>
      </c>
    </row>
    <row r="742" s="1" customFormat="1" ht="81" customHeight="1" spans="1:52">
      <c r="A742" s="11">
        <f>IF(AJ742="","",COUNTA($AJ$7:AJ742))</f>
        <v>710</v>
      </c>
      <c r="B742" s="14" t="s">
        <v>4770</v>
      </c>
      <c r="C742" s="14" t="s">
        <v>1607</v>
      </c>
      <c r="D742" s="14" t="s">
        <v>1607</v>
      </c>
      <c r="E742" s="14" t="s">
        <v>78</v>
      </c>
      <c r="F742" s="14" t="s">
        <v>78</v>
      </c>
      <c r="G742" s="11" t="s">
        <v>1140</v>
      </c>
      <c r="H742" s="14" t="s">
        <v>119</v>
      </c>
      <c r="I742" s="14" t="s">
        <v>1356</v>
      </c>
      <c r="J742" s="14" t="s">
        <v>4771</v>
      </c>
      <c r="K742" s="11" t="s">
        <v>3073</v>
      </c>
      <c r="L742" s="20">
        <v>350000</v>
      </c>
      <c r="M742" s="11">
        <v>0</v>
      </c>
      <c r="N742" s="11">
        <v>200000</v>
      </c>
      <c r="O742" s="11">
        <v>150000</v>
      </c>
      <c r="P742" s="11">
        <v>0</v>
      </c>
      <c r="Q742" s="11">
        <v>0</v>
      </c>
      <c r="R742" s="11">
        <v>0</v>
      </c>
      <c r="S742" s="11" t="s">
        <v>66</v>
      </c>
      <c r="T742" s="11" t="s">
        <v>123</v>
      </c>
      <c r="U742" s="20">
        <v>0</v>
      </c>
      <c r="V742" s="14" t="s">
        <v>4772</v>
      </c>
      <c r="W742" s="20">
        <v>0</v>
      </c>
      <c r="X742" s="14" t="s">
        <v>4773</v>
      </c>
      <c r="Y742" s="29"/>
      <c r="Z742" s="29"/>
      <c r="AA742" s="14">
        <v>638</v>
      </c>
      <c r="AB742" s="14"/>
      <c r="AC742" s="14"/>
      <c r="AD742" s="14"/>
      <c r="AE742" s="14"/>
      <c r="AF742" s="14">
        <v>638</v>
      </c>
      <c r="AG742" s="47" t="s">
        <v>4774</v>
      </c>
      <c r="AH742" s="14" t="s">
        <v>4775</v>
      </c>
      <c r="AI742" s="14" t="s">
        <v>4776</v>
      </c>
      <c r="AJ742" s="45" t="s">
        <v>119</v>
      </c>
      <c r="AK742" s="11" t="s">
        <v>128</v>
      </c>
      <c r="AL742" s="50" t="s">
        <v>2165</v>
      </c>
      <c r="AM742" s="11" t="s">
        <v>1607</v>
      </c>
      <c r="AN742" s="2"/>
      <c r="AO742" s="7" t="s">
        <v>333</v>
      </c>
      <c r="AP742" s="1"/>
      <c r="AQ742" s="1" t="s">
        <v>78</v>
      </c>
      <c r="AR742" s="1"/>
      <c r="AS742" s="1"/>
      <c r="AT742" s="14">
        <f ca="1">IFERROR(VLOOKUP(B742,'[2]2017省级重点项目'!$B$3:$O$206,6,0),"")</f>
        <v>300000</v>
      </c>
      <c r="AU742" s="14">
        <f ca="1" t="shared" si="67"/>
        <v>50000</v>
      </c>
      <c r="AV742" s="14">
        <f ca="1">IFERROR(VLOOKUP(B742,'[2]2017省级重点项目'!$B$3:$O$206,7,0),"")</f>
        <v>0</v>
      </c>
      <c r="AW742" s="14">
        <f ca="1" t="shared" si="68"/>
        <v>0</v>
      </c>
      <c r="AX742" s="14" t="str">
        <f ca="1">IFERROR(VLOOKUP(B742,'[2]2017省级重点项目'!$B$3:$O$206,12,0),"")</f>
        <v>长乐市</v>
      </c>
      <c r="AY742" s="14" t="str">
        <f ca="1">IFERROR(VLOOKUP(B742,'[2]2017省级重点项目'!$B$3:$O$206,9,0),"")</f>
        <v>无</v>
      </c>
      <c r="AZ742" s="14" t="str">
        <f ca="1">IFERROR(VLOOKUP(B742,'[2]2017省级重点项目'!$B$3:$O$206,10,0),"")</f>
        <v>无</v>
      </c>
    </row>
    <row r="743" s="1" customFormat="1" ht="64" customHeight="1" spans="1:52">
      <c r="A743" s="11">
        <f>IF(AJ743="","",COUNTA($AJ$7:AJ743))</f>
        <v>711</v>
      </c>
      <c r="B743" s="14" t="s">
        <v>4777</v>
      </c>
      <c r="C743" s="14" t="s">
        <v>1607</v>
      </c>
      <c r="D743" s="14" t="s">
        <v>1607</v>
      </c>
      <c r="E743" s="14" t="s">
        <v>78</v>
      </c>
      <c r="F743" s="14" t="s">
        <v>78</v>
      </c>
      <c r="G743" s="11" t="s">
        <v>1140</v>
      </c>
      <c r="H743" s="14" t="s">
        <v>119</v>
      </c>
      <c r="I743" s="14" t="s">
        <v>1356</v>
      </c>
      <c r="J743" s="14" t="s">
        <v>4778</v>
      </c>
      <c r="K743" s="11" t="s">
        <v>4527</v>
      </c>
      <c r="L743" s="20">
        <v>200000</v>
      </c>
      <c r="M743" s="11">
        <v>0</v>
      </c>
      <c r="N743" s="11">
        <v>110000</v>
      </c>
      <c r="O743" s="11">
        <v>90000</v>
      </c>
      <c r="P743" s="11">
        <v>0</v>
      </c>
      <c r="Q743" s="11">
        <v>0</v>
      </c>
      <c r="R743" s="11">
        <v>0</v>
      </c>
      <c r="S743" s="11" t="s">
        <v>83</v>
      </c>
      <c r="T743" s="11" t="s">
        <v>123</v>
      </c>
      <c r="U743" s="20">
        <v>0</v>
      </c>
      <c r="V743" s="14" t="s">
        <v>4779</v>
      </c>
      <c r="W743" s="20">
        <v>0</v>
      </c>
      <c r="X743" s="14" t="s">
        <v>4780</v>
      </c>
      <c r="Y743" s="29"/>
      <c r="Z743" s="29"/>
      <c r="AA743" s="14">
        <v>272</v>
      </c>
      <c r="AB743" s="14"/>
      <c r="AC743" s="14"/>
      <c r="AD743" s="14"/>
      <c r="AE743" s="14"/>
      <c r="AF743" s="14"/>
      <c r="AG743" s="47" t="s">
        <v>3777</v>
      </c>
      <c r="AH743" s="14" t="s">
        <v>4781</v>
      </c>
      <c r="AI743" s="14" t="s">
        <v>4782</v>
      </c>
      <c r="AJ743" s="45" t="s">
        <v>119</v>
      </c>
      <c r="AK743" s="11" t="s">
        <v>128</v>
      </c>
      <c r="AL743" s="24" t="s">
        <v>358</v>
      </c>
      <c r="AM743" s="11" t="s">
        <v>1607</v>
      </c>
      <c r="AN743" s="2"/>
      <c r="AO743" s="7" t="s">
        <v>333</v>
      </c>
      <c r="AP743" s="1" t="s">
        <v>78</v>
      </c>
      <c r="AQ743" s="1" t="s">
        <v>78</v>
      </c>
      <c r="AR743" s="1"/>
      <c r="AS743" s="1"/>
      <c r="AT743" s="14">
        <f ca="1">IFERROR(VLOOKUP(B743,'[2]2017省级重点项目'!$B$3:$O$206,6,0),"")</f>
        <v>200000</v>
      </c>
      <c r="AU743" s="14">
        <f ca="1" t="shared" si="67"/>
        <v>0</v>
      </c>
      <c r="AV743" s="14">
        <f ca="1">IFERROR(VLOOKUP(B743,'[2]2017省级重点项目'!$B$3:$O$206,7,0),"")</f>
        <v>0</v>
      </c>
      <c r="AW743" s="14">
        <f ca="1" t="shared" si="68"/>
        <v>0</v>
      </c>
      <c r="AX743" s="14" t="str">
        <f ca="1">IFERROR(VLOOKUP(B743,'[2]2017省级重点项目'!$B$3:$O$206,12,0),"")</f>
        <v>长乐市</v>
      </c>
      <c r="AY743" s="14" t="str">
        <f ca="1">IFERROR(VLOOKUP(B743,'[2]2017省级重点项目'!$B$3:$O$206,9,0),"")</f>
        <v>无</v>
      </c>
      <c r="AZ743" s="14" t="str">
        <f ca="1">IFERROR(VLOOKUP(B743,'[2]2017省级重点项目'!$B$3:$O$206,10,0),"")</f>
        <v>无</v>
      </c>
    </row>
    <row r="744" s="1" customFormat="1" ht="89" customHeight="1" spans="1:52">
      <c r="A744" s="11">
        <f>IF(AJ744="","",COUNTA($AJ$7:AJ744))</f>
        <v>712</v>
      </c>
      <c r="B744" s="14" t="s">
        <v>4783</v>
      </c>
      <c r="C744" s="14" t="s">
        <v>1607</v>
      </c>
      <c r="D744" s="14" t="s">
        <v>1607</v>
      </c>
      <c r="E744" s="14" t="s">
        <v>61</v>
      </c>
      <c r="F744" s="14" t="s">
        <v>78</v>
      </c>
      <c r="G744" s="11" t="s">
        <v>1140</v>
      </c>
      <c r="H744" s="14" t="s">
        <v>119</v>
      </c>
      <c r="I744" s="14" t="s">
        <v>4784</v>
      </c>
      <c r="J744" s="14" t="s">
        <v>4785</v>
      </c>
      <c r="K744" s="11" t="s">
        <v>4558</v>
      </c>
      <c r="L744" s="20">
        <v>300000</v>
      </c>
      <c r="M744" s="11">
        <v>0</v>
      </c>
      <c r="N744" s="11">
        <v>180000</v>
      </c>
      <c r="O744" s="11">
        <v>120000</v>
      </c>
      <c r="P744" s="11">
        <v>0</v>
      </c>
      <c r="Q744" s="11">
        <v>0</v>
      </c>
      <c r="R744" s="11">
        <v>0</v>
      </c>
      <c r="S744" s="11" t="s">
        <v>66</v>
      </c>
      <c r="T744" s="11" t="s">
        <v>123</v>
      </c>
      <c r="U744" s="20">
        <v>0</v>
      </c>
      <c r="V744" s="14" t="s">
        <v>4786</v>
      </c>
      <c r="W744" s="20">
        <v>0</v>
      </c>
      <c r="X744" s="14" t="s">
        <v>4787</v>
      </c>
      <c r="Y744" s="29"/>
      <c r="Z744" s="29"/>
      <c r="AA744" s="14">
        <v>358</v>
      </c>
      <c r="AB744" s="14">
        <v>358</v>
      </c>
      <c r="AC744" s="14">
        <v>346</v>
      </c>
      <c r="AD744" s="14">
        <v>346</v>
      </c>
      <c r="AE744" s="14">
        <v>164</v>
      </c>
      <c r="AF744" s="14">
        <v>164</v>
      </c>
      <c r="AG744" s="47" t="s">
        <v>3756</v>
      </c>
      <c r="AH744" s="14" t="s">
        <v>3757</v>
      </c>
      <c r="AI744" s="14" t="s">
        <v>3758</v>
      </c>
      <c r="AJ744" s="45" t="s">
        <v>119</v>
      </c>
      <c r="AK744" s="11" t="s">
        <v>128</v>
      </c>
      <c r="AL744" s="24" t="s">
        <v>358</v>
      </c>
      <c r="AM744" s="11" t="s">
        <v>1607</v>
      </c>
      <c r="AN744" s="2"/>
      <c r="AO744" s="7" t="s">
        <v>333</v>
      </c>
      <c r="AP744" s="1"/>
      <c r="AQ744" s="1" t="s">
        <v>78</v>
      </c>
      <c r="AR744" s="1"/>
      <c r="AS744" s="1"/>
      <c r="AT744" s="14">
        <f ca="1">IFERROR(VLOOKUP(B744,'[2]2017省级重点项目'!$B$3:$O$206,6,0),"")</f>
        <v>447800</v>
      </c>
      <c r="AU744" s="14">
        <f ca="1" t="shared" si="67"/>
        <v>-147800</v>
      </c>
      <c r="AV744" s="14">
        <f ca="1">IFERROR(VLOOKUP(B744,'[2]2017省级重点项目'!$B$3:$O$206,7,0),"")</f>
        <v>50000</v>
      </c>
      <c r="AW744" s="14">
        <f ca="1" t="shared" si="68"/>
        <v>-50000</v>
      </c>
      <c r="AX744" s="14" t="str">
        <f ca="1">IFERROR(VLOOKUP(B744,'[2]2017省级重点项目'!$B$3:$O$206,12,0),"")</f>
        <v>长乐市</v>
      </c>
      <c r="AY744" s="14" t="str">
        <f ca="1">IFERROR(VLOOKUP(B744,'[2]2017省级重点项目'!$B$3:$O$206,9,0),"")</f>
        <v>无</v>
      </c>
      <c r="AZ744" s="14" t="str">
        <f ca="1">IFERROR(VLOOKUP(B744,'[2]2017省级重点项目'!$B$3:$O$206,10,0),"")</f>
        <v>无</v>
      </c>
    </row>
    <row r="745" s="1" customFormat="1" ht="78" customHeight="1" spans="1:52">
      <c r="A745" s="11">
        <f>IF(AJ745="","",COUNTA($AJ$7:AJ745))</f>
        <v>713</v>
      </c>
      <c r="B745" s="14" t="s">
        <v>4788</v>
      </c>
      <c r="C745" s="14" t="s">
        <v>1607</v>
      </c>
      <c r="D745" s="14" t="s">
        <v>1607</v>
      </c>
      <c r="E745" s="14" t="s">
        <v>61</v>
      </c>
      <c r="F745" s="14" t="s">
        <v>78</v>
      </c>
      <c r="G745" s="11" t="s">
        <v>1140</v>
      </c>
      <c r="H745" s="14" t="s">
        <v>119</v>
      </c>
      <c r="I745" s="14" t="s">
        <v>1356</v>
      </c>
      <c r="J745" s="14" t="s">
        <v>4789</v>
      </c>
      <c r="K745" s="11" t="s">
        <v>4527</v>
      </c>
      <c r="L745" s="20">
        <v>52634</v>
      </c>
      <c r="M745" s="11">
        <v>0</v>
      </c>
      <c r="N745" s="11">
        <v>30000</v>
      </c>
      <c r="O745" s="11">
        <v>20000</v>
      </c>
      <c r="P745" s="11">
        <v>0</v>
      </c>
      <c r="Q745" s="11">
        <v>0</v>
      </c>
      <c r="R745" s="11">
        <v>0</v>
      </c>
      <c r="S745" s="11" t="s">
        <v>66</v>
      </c>
      <c r="T745" s="11" t="s">
        <v>123</v>
      </c>
      <c r="U745" s="20">
        <v>0</v>
      </c>
      <c r="V745" s="14" t="s">
        <v>4790</v>
      </c>
      <c r="W745" s="20">
        <v>0</v>
      </c>
      <c r="X745" s="14" t="s">
        <v>4791</v>
      </c>
      <c r="Y745" s="29"/>
      <c r="Z745" s="29"/>
      <c r="AA745" s="14">
        <v>73</v>
      </c>
      <c r="AB745" s="14">
        <v>73</v>
      </c>
      <c r="AC745" s="14"/>
      <c r="AD745" s="14"/>
      <c r="AE745" s="14"/>
      <c r="AF745" s="14"/>
      <c r="AG745" s="47" t="s">
        <v>4792</v>
      </c>
      <c r="AH745" s="14" t="s">
        <v>4793</v>
      </c>
      <c r="AI745" s="14" t="s">
        <v>4794</v>
      </c>
      <c r="AJ745" s="45" t="s">
        <v>119</v>
      </c>
      <c r="AK745" s="11" t="s">
        <v>128</v>
      </c>
      <c r="AL745" s="24" t="s">
        <v>358</v>
      </c>
      <c r="AM745" s="11" t="s">
        <v>1607</v>
      </c>
      <c r="AN745" s="2"/>
      <c r="AO745" s="7" t="s">
        <v>333</v>
      </c>
      <c r="AP745" s="1"/>
      <c r="AQ745" s="1" t="s">
        <v>78</v>
      </c>
      <c r="AR745" s="1"/>
      <c r="AS745" s="1"/>
      <c r="AT745" s="14">
        <f ca="1">IFERROR(VLOOKUP(B745,'[2]2017省级重点项目'!$B$3:$O$206,6,0),"")</f>
        <v>52634</v>
      </c>
      <c r="AU745" s="14">
        <f ca="1" t="shared" si="67"/>
        <v>0</v>
      </c>
      <c r="AV745" s="14">
        <f ca="1">IFERROR(VLOOKUP(B745,'[2]2017省级重点项目'!$B$3:$O$206,7,0),"")</f>
        <v>0</v>
      </c>
      <c r="AW745" s="14">
        <f ca="1" t="shared" si="68"/>
        <v>0</v>
      </c>
      <c r="AX745" s="14" t="str">
        <f ca="1">IFERROR(VLOOKUP(B745,'[2]2017省级重点项目'!$B$3:$O$206,12,0),"")</f>
        <v>长乐市</v>
      </c>
      <c r="AY745" s="14" t="str">
        <f ca="1">IFERROR(VLOOKUP(B745,'[2]2017省级重点项目'!$B$3:$O$206,9,0),"")</f>
        <v>无</v>
      </c>
      <c r="AZ745" s="14" t="str">
        <f ca="1">IFERROR(VLOOKUP(B745,'[2]2017省级重点项目'!$B$3:$O$206,10,0),"")</f>
        <v>无</v>
      </c>
    </row>
    <row r="746" s="1" customFormat="1" ht="83" customHeight="1" spans="1:52">
      <c r="A746" s="11">
        <f>IF(AJ746="","",COUNTA($AJ$7:AJ746))</f>
        <v>714</v>
      </c>
      <c r="B746" s="14" t="s">
        <v>4795</v>
      </c>
      <c r="C746" s="14" t="s">
        <v>1607</v>
      </c>
      <c r="D746" s="14" t="s">
        <v>61</v>
      </c>
      <c r="E746" s="14" t="s">
        <v>61</v>
      </c>
      <c r="F746" s="14" t="s">
        <v>78</v>
      </c>
      <c r="G746" s="11" t="s">
        <v>1140</v>
      </c>
      <c r="H746" s="14" t="s">
        <v>119</v>
      </c>
      <c r="I746" s="14" t="s">
        <v>1356</v>
      </c>
      <c r="J746" s="14" t="s">
        <v>4796</v>
      </c>
      <c r="K746" s="11" t="s">
        <v>4527</v>
      </c>
      <c r="L746" s="20">
        <v>80000</v>
      </c>
      <c r="M746" s="11">
        <v>0</v>
      </c>
      <c r="N746" s="11">
        <v>65000</v>
      </c>
      <c r="O746" s="11">
        <v>25000</v>
      </c>
      <c r="P746" s="11">
        <v>0</v>
      </c>
      <c r="Q746" s="11">
        <v>0</v>
      </c>
      <c r="R746" s="11">
        <v>0</v>
      </c>
      <c r="S746" s="11" t="s">
        <v>66</v>
      </c>
      <c r="T746" s="11" t="s">
        <v>123</v>
      </c>
      <c r="U746" s="20">
        <v>0</v>
      </c>
      <c r="V746" s="14" t="s">
        <v>4797</v>
      </c>
      <c r="W746" s="20">
        <v>0</v>
      </c>
      <c r="X746" s="14" t="s">
        <v>4798</v>
      </c>
      <c r="Y746" s="29"/>
      <c r="Z746" s="29"/>
      <c r="AA746" s="14">
        <v>73</v>
      </c>
      <c r="AB746" s="14">
        <v>73</v>
      </c>
      <c r="AC746" s="14"/>
      <c r="AD746" s="14"/>
      <c r="AE746" s="14"/>
      <c r="AF746" s="14"/>
      <c r="AG746" s="47" t="s">
        <v>4792</v>
      </c>
      <c r="AH746" s="14" t="s">
        <v>4793</v>
      </c>
      <c r="AI746" s="14" t="s">
        <v>4794</v>
      </c>
      <c r="AJ746" s="45" t="s">
        <v>119</v>
      </c>
      <c r="AK746" s="11" t="s">
        <v>128</v>
      </c>
      <c r="AL746" s="24" t="s">
        <v>358</v>
      </c>
      <c r="AM746" s="11" t="s">
        <v>1607</v>
      </c>
      <c r="AN746" s="2"/>
      <c r="AO746" s="7" t="s">
        <v>333</v>
      </c>
      <c r="AP746" s="1"/>
      <c r="AQ746" s="1" t="s">
        <v>78</v>
      </c>
      <c r="AR746" s="1"/>
      <c r="AS746" s="1"/>
      <c r="AT746" s="14">
        <f ca="1">IFERROR(VLOOKUP(B746,'[2]2017省级重点项目'!$B$3:$O$206,6,0),"")</f>
        <v>80000</v>
      </c>
      <c r="AU746" s="14">
        <f ca="1" t="shared" si="67"/>
        <v>0</v>
      </c>
      <c r="AV746" s="14">
        <f ca="1">IFERROR(VLOOKUP(B746,'[2]2017省级重点项目'!$B$3:$O$206,7,0),"")</f>
        <v>5000</v>
      </c>
      <c r="AW746" s="14">
        <f ca="1" t="shared" si="68"/>
        <v>-5000</v>
      </c>
      <c r="AX746" s="14" t="str">
        <f ca="1">IFERROR(VLOOKUP(B746,'[2]2017省级重点项目'!$B$3:$O$206,12,0),"")</f>
        <v>长乐市</v>
      </c>
      <c r="AY746" s="14" t="str">
        <f ca="1">IFERROR(VLOOKUP(B746,'[2]2017省级重点项目'!$B$3:$O$206,9,0),"")</f>
        <v>无</v>
      </c>
      <c r="AZ746" s="14" t="str">
        <f ca="1">IFERROR(VLOOKUP(B746,'[2]2017省级重点项目'!$B$3:$O$206,10,0),"")</f>
        <v>无</v>
      </c>
    </row>
    <row r="747" s="1" customFormat="1" ht="75" customHeight="1" spans="1:52">
      <c r="A747" s="11">
        <f>IF(AJ747="","",COUNTA($AJ$7:AJ747))</f>
        <v>715</v>
      </c>
      <c r="B747" s="14" t="s">
        <v>4799</v>
      </c>
      <c r="C747" s="14" t="s">
        <v>57</v>
      </c>
      <c r="D747" s="14" t="s">
        <v>57</v>
      </c>
      <c r="E747" s="14" t="s">
        <v>78</v>
      </c>
      <c r="F747" s="14" t="s">
        <v>78</v>
      </c>
      <c r="G747" s="11" t="s">
        <v>1140</v>
      </c>
      <c r="H747" s="14" t="s">
        <v>119</v>
      </c>
      <c r="I747" s="14" t="s">
        <v>1372</v>
      </c>
      <c r="J747" s="14" t="s">
        <v>4800</v>
      </c>
      <c r="K747" s="11" t="s">
        <v>4527</v>
      </c>
      <c r="L747" s="20">
        <v>95000</v>
      </c>
      <c r="M747" s="11">
        <v>0</v>
      </c>
      <c r="N747" s="11">
        <v>50000</v>
      </c>
      <c r="O747" s="11">
        <v>40000</v>
      </c>
      <c r="P747" s="11">
        <v>0</v>
      </c>
      <c r="Q747" s="11">
        <v>0</v>
      </c>
      <c r="R747" s="11">
        <v>0</v>
      </c>
      <c r="S747" s="11" t="s">
        <v>66</v>
      </c>
      <c r="T747" s="11" t="s">
        <v>123</v>
      </c>
      <c r="U747" s="20">
        <v>33000</v>
      </c>
      <c r="V747" s="14" t="s">
        <v>4801</v>
      </c>
      <c r="W747" s="20">
        <v>0</v>
      </c>
      <c r="X747" s="14" t="s">
        <v>4802</v>
      </c>
      <c r="Y747" s="29"/>
      <c r="Z747" s="29"/>
      <c r="AA747" s="14"/>
      <c r="AB747" s="14"/>
      <c r="AC747" s="14"/>
      <c r="AD747" s="14"/>
      <c r="AE747" s="14"/>
      <c r="AF747" s="14"/>
      <c r="AG747" s="47" t="s">
        <v>4803</v>
      </c>
      <c r="AH747" s="14" t="s">
        <v>4804</v>
      </c>
      <c r="AI747" s="14" t="s">
        <v>4805</v>
      </c>
      <c r="AJ747" s="45" t="s">
        <v>119</v>
      </c>
      <c r="AK747" s="11" t="s">
        <v>128</v>
      </c>
      <c r="AL747" s="24" t="s">
        <v>358</v>
      </c>
      <c r="AM747" s="11" t="s">
        <v>1607</v>
      </c>
      <c r="AN747" s="2"/>
      <c r="AO747" s="7" t="s">
        <v>333</v>
      </c>
      <c r="AP747" s="1" t="s">
        <v>78</v>
      </c>
      <c r="AQ747" s="1" t="s">
        <v>78</v>
      </c>
      <c r="AR747" s="1"/>
      <c r="AS747" s="1"/>
      <c r="AT747" s="14">
        <f ca="1">IFERROR(VLOOKUP(B747,'[2]2017省级重点项目'!$B$3:$O$206,6,0),"")</f>
        <v>95000</v>
      </c>
      <c r="AU747" s="14">
        <f ca="1" t="shared" si="67"/>
        <v>0</v>
      </c>
      <c r="AV747" s="14">
        <f ca="1">IFERROR(VLOOKUP(B747,'[2]2017省级重点项目'!$B$3:$O$206,7,0),"")</f>
        <v>0</v>
      </c>
      <c r="AW747" s="14">
        <f ca="1" t="shared" si="68"/>
        <v>0</v>
      </c>
      <c r="AX747" s="14" t="str">
        <f ca="1">IFERROR(VLOOKUP(B747,'[2]2017省级重点项目'!$B$3:$O$206,12,0),"")</f>
        <v>长乐市</v>
      </c>
      <c r="AY747" s="14" t="str">
        <f ca="1">IFERROR(VLOOKUP(B747,'[2]2017省级重点项目'!$B$3:$O$206,9,0),"")</f>
        <v>无</v>
      </c>
      <c r="AZ747" s="14" t="str">
        <f ca="1">IFERROR(VLOOKUP(B747,'[2]2017省级重点项目'!$B$3:$O$206,10,0),"")</f>
        <v>无</v>
      </c>
    </row>
    <row r="748" s="1" customFormat="1" ht="75" customHeight="1" spans="1:52">
      <c r="A748" s="11">
        <f>IF(AJ748="","",COUNTA($AJ$7:AJ748))</f>
        <v>716</v>
      </c>
      <c r="B748" s="14" t="s">
        <v>4806</v>
      </c>
      <c r="C748" s="14" t="s">
        <v>1607</v>
      </c>
      <c r="D748" s="14" t="s">
        <v>1607</v>
      </c>
      <c r="E748" s="14" t="s">
        <v>78</v>
      </c>
      <c r="F748" s="14" t="s">
        <v>78</v>
      </c>
      <c r="G748" s="11" t="s">
        <v>1140</v>
      </c>
      <c r="H748" s="14" t="s">
        <v>119</v>
      </c>
      <c r="I748" s="14" t="s">
        <v>350</v>
      </c>
      <c r="J748" s="14" t="s">
        <v>4807</v>
      </c>
      <c r="K748" s="11" t="s">
        <v>4527</v>
      </c>
      <c r="L748" s="20">
        <v>40000</v>
      </c>
      <c r="M748" s="11">
        <v>0</v>
      </c>
      <c r="N748" s="11">
        <v>25000</v>
      </c>
      <c r="O748" s="11">
        <v>15000</v>
      </c>
      <c r="P748" s="11">
        <v>0</v>
      </c>
      <c r="Q748" s="11">
        <v>0</v>
      </c>
      <c r="R748" s="11">
        <v>0</v>
      </c>
      <c r="S748" s="11" t="s">
        <v>66</v>
      </c>
      <c r="T748" s="11" t="s">
        <v>123</v>
      </c>
      <c r="U748" s="20">
        <v>0</v>
      </c>
      <c r="V748" s="14" t="s">
        <v>4808</v>
      </c>
      <c r="W748" s="20">
        <v>0</v>
      </c>
      <c r="X748" s="14" t="s">
        <v>4809</v>
      </c>
      <c r="Y748" s="29"/>
      <c r="Z748" s="29"/>
      <c r="AA748" s="14">
        <v>90</v>
      </c>
      <c r="AB748" s="14">
        <v>90</v>
      </c>
      <c r="AC748" s="14">
        <v>16</v>
      </c>
      <c r="AD748" s="14">
        <v>16</v>
      </c>
      <c r="AE748" s="14"/>
      <c r="AF748" s="14"/>
      <c r="AG748" s="47" t="s">
        <v>4810</v>
      </c>
      <c r="AH748" s="14" t="s">
        <v>4811</v>
      </c>
      <c r="AI748" s="14" t="s">
        <v>4812</v>
      </c>
      <c r="AJ748" s="45" t="s">
        <v>119</v>
      </c>
      <c r="AK748" s="11" t="s">
        <v>128</v>
      </c>
      <c r="AL748" s="24" t="s">
        <v>358</v>
      </c>
      <c r="AM748" s="11" t="s">
        <v>1607</v>
      </c>
      <c r="AN748" s="2"/>
      <c r="AO748" s="7" t="s">
        <v>333</v>
      </c>
      <c r="AP748" s="1"/>
      <c r="AQ748" s="1"/>
      <c r="AR748" s="1"/>
      <c r="AS748" s="1"/>
      <c r="AT748" s="14" t="str">
        <f ca="1">IFERROR(VLOOKUP(B748,'[2]2017省级重点项目'!$B$3:$O$206,6,0),"")</f>
        <v/>
      </c>
      <c r="AU748" s="14" t="str">
        <f ca="1" t="shared" si="67"/>
        <v/>
      </c>
      <c r="AV748" s="14" t="str">
        <f ca="1">IFERROR(VLOOKUP(B748,'[2]2017省级重点项目'!$B$3:$O$206,7,0),"")</f>
        <v/>
      </c>
      <c r="AW748" s="14" t="str">
        <f ca="1" t="shared" si="68"/>
        <v/>
      </c>
      <c r="AX748" s="14" t="str">
        <f ca="1">IFERROR(VLOOKUP(B748,'[2]2017省级重点项目'!$B$3:$O$206,12,0),"")</f>
        <v/>
      </c>
      <c r="AY748" s="14" t="str">
        <f ca="1">IFERROR(VLOOKUP(B748,'[2]2017省级重点项目'!$B$3:$O$206,9,0),"")</f>
        <v/>
      </c>
      <c r="AZ748" s="14" t="str">
        <f ca="1">IFERROR(VLOOKUP(B748,'[2]2017省级重点项目'!$B$3:$O$206,10,0),"")</f>
        <v/>
      </c>
    </row>
    <row r="749" s="1" customFormat="1" ht="81" customHeight="1" spans="1:52">
      <c r="A749" s="11">
        <f>IF(AJ749="","",COUNTA($AJ$7:AJ749))</f>
        <v>717</v>
      </c>
      <c r="B749" s="14" t="s">
        <v>4813</v>
      </c>
      <c r="C749" s="14" t="s">
        <v>2186</v>
      </c>
      <c r="D749" s="14" t="s">
        <v>61</v>
      </c>
      <c r="E749" s="14" t="s">
        <v>61</v>
      </c>
      <c r="F749" s="14" t="s">
        <v>78</v>
      </c>
      <c r="G749" s="11" t="s">
        <v>1140</v>
      </c>
      <c r="H749" s="14" t="s">
        <v>119</v>
      </c>
      <c r="I749" s="14" t="s">
        <v>1372</v>
      </c>
      <c r="J749" s="14" t="s">
        <v>4814</v>
      </c>
      <c r="K749" s="11" t="s">
        <v>4527</v>
      </c>
      <c r="L749" s="20">
        <v>100000</v>
      </c>
      <c r="M749" s="11">
        <v>0</v>
      </c>
      <c r="N749" s="11">
        <v>35000</v>
      </c>
      <c r="O749" s="11">
        <v>65000</v>
      </c>
      <c r="P749" s="11">
        <v>0</v>
      </c>
      <c r="Q749" s="11">
        <v>0</v>
      </c>
      <c r="R749" s="11">
        <v>0</v>
      </c>
      <c r="S749" s="11" t="s">
        <v>66</v>
      </c>
      <c r="T749" s="11" t="s">
        <v>123</v>
      </c>
      <c r="U749" s="20">
        <v>0</v>
      </c>
      <c r="V749" s="14" t="s">
        <v>4815</v>
      </c>
      <c r="W749" s="20">
        <v>0</v>
      </c>
      <c r="X749" s="14" t="s">
        <v>4816</v>
      </c>
      <c r="Y749" s="29"/>
      <c r="Z749" s="29"/>
      <c r="AA749" s="14"/>
      <c r="AB749" s="14"/>
      <c r="AC749" s="14"/>
      <c r="AD749" s="14"/>
      <c r="AE749" s="14"/>
      <c r="AF749" s="14"/>
      <c r="AG749" s="47" t="s">
        <v>1376</v>
      </c>
      <c r="AH749" s="14" t="s">
        <v>4817</v>
      </c>
      <c r="AI749" s="14" t="s">
        <v>4818</v>
      </c>
      <c r="AJ749" s="45" t="s">
        <v>119</v>
      </c>
      <c r="AK749" s="11" t="s">
        <v>128</v>
      </c>
      <c r="AL749" s="24" t="s">
        <v>358</v>
      </c>
      <c r="AM749" s="11" t="s">
        <v>1607</v>
      </c>
      <c r="AN749" s="2"/>
      <c r="AO749" s="7" t="s">
        <v>333</v>
      </c>
      <c r="AP749" s="1"/>
      <c r="AQ749" s="1" t="s">
        <v>78</v>
      </c>
      <c r="AR749" s="1"/>
      <c r="AS749" s="1"/>
      <c r="AT749" s="14" t="str">
        <f ca="1">IFERROR(VLOOKUP(B749,'[2]2017省级重点项目'!$B$3:$O$206,6,0),"")</f>
        <v/>
      </c>
      <c r="AU749" s="14" t="str">
        <f ca="1" t="shared" si="67"/>
        <v/>
      </c>
      <c r="AV749" s="14" t="str">
        <f ca="1">IFERROR(VLOOKUP(B749,'[2]2017省级重点项目'!$B$3:$O$206,7,0),"")</f>
        <v/>
      </c>
      <c r="AW749" s="14" t="str">
        <f ca="1" t="shared" si="68"/>
        <v/>
      </c>
      <c r="AX749" s="14" t="str">
        <f ca="1">IFERROR(VLOOKUP(B749,'[2]2017省级重点项目'!$B$3:$O$206,12,0),"")</f>
        <v/>
      </c>
      <c r="AY749" s="14" t="str">
        <f ca="1">IFERROR(VLOOKUP(B749,'[2]2017省级重点项目'!$B$3:$O$206,9,0),"")</f>
        <v/>
      </c>
      <c r="AZ749" s="14" t="str">
        <f ca="1">IFERROR(VLOOKUP(B749,'[2]2017省级重点项目'!$B$3:$O$206,10,0),"")</f>
        <v/>
      </c>
    </row>
    <row r="750" s="1" customFormat="1" ht="73" customHeight="1" spans="1:52">
      <c r="A750" s="11">
        <f>IF(AJ750="","",COUNTA($AJ$7:AJ750))</f>
        <v>718</v>
      </c>
      <c r="B750" s="14" t="s">
        <v>4819</v>
      </c>
      <c r="C750" s="14" t="s">
        <v>2186</v>
      </c>
      <c r="D750" s="14" t="s">
        <v>61</v>
      </c>
      <c r="E750" s="14" t="s">
        <v>61</v>
      </c>
      <c r="F750" s="14"/>
      <c r="G750" s="11" t="s">
        <v>1140</v>
      </c>
      <c r="H750" s="14" t="s">
        <v>119</v>
      </c>
      <c r="I750" s="14" t="s">
        <v>350</v>
      </c>
      <c r="J750" s="14" t="s">
        <v>4820</v>
      </c>
      <c r="K750" s="11" t="s">
        <v>4558</v>
      </c>
      <c r="L750" s="20">
        <v>300000</v>
      </c>
      <c r="M750" s="11">
        <v>0</v>
      </c>
      <c r="N750" s="11">
        <v>120000</v>
      </c>
      <c r="O750" s="11">
        <v>180000</v>
      </c>
      <c r="P750" s="11">
        <v>0</v>
      </c>
      <c r="Q750" s="11">
        <v>0</v>
      </c>
      <c r="R750" s="11">
        <v>0</v>
      </c>
      <c r="S750" s="11" t="s">
        <v>66</v>
      </c>
      <c r="T750" s="11" t="s">
        <v>123</v>
      </c>
      <c r="U750" s="20">
        <v>0</v>
      </c>
      <c r="V750" s="14" t="s">
        <v>4821</v>
      </c>
      <c r="W750" s="20">
        <v>0</v>
      </c>
      <c r="X750" s="14" t="s">
        <v>4822</v>
      </c>
      <c r="Y750" s="29"/>
      <c r="Z750" s="29"/>
      <c r="AA750" s="14">
        <v>400</v>
      </c>
      <c r="AB750" s="14">
        <v>400</v>
      </c>
      <c r="AC750" s="14"/>
      <c r="AD750" s="14"/>
      <c r="AE750" s="14"/>
      <c r="AF750" s="14"/>
      <c r="AG750" s="47" t="s">
        <v>3805</v>
      </c>
      <c r="AH750" s="14" t="s">
        <v>4823</v>
      </c>
      <c r="AI750" s="14" t="s">
        <v>3806</v>
      </c>
      <c r="AJ750" s="45" t="s">
        <v>119</v>
      </c>
      <c r="AK750" s="11" t="s">
        <v>128</v>
      </c>
      <c r="AL750" s="24" t="s">
        <v>358</v>
      </c>
      <c r="AM750" s="11" t="s">
        <v>1607</v>
      </c>
      <c r="AN750" s="2"/>
      <c r="AO750" s="7" t="s">
        <v>333</v>
      </c>
      <c r="AP750" s="1" t="s">
        <v>78</v>
      </c>
      <c r="AQ750" s="1"/>
      <c r="AR750" s="1"/>
      <c r="AS750" s="1"/>
      <c r="AT750" s="14" t="str">
        <f ca="1">IFERROR(VLOOKUP(B750,'[2]2017省级重点项目'!$B$3:$O$206,6,0),"")</f>
        <v/>
      </c>
      <c r="AU750" s="14" t="str">
        <f ca="1" t="shared" si="67"/>
        <v/>
      </c>
      <c r="AV750" s="14" t="str">
        <f ca="1">IFERROR(VLOOKUP(B750,'[2]2017省级重点项目'!$B$3:$O$206,7,0),"")</f>
        <v/>
      </c>
      <c r="AW750" s="14" t="str">
        <f ca="1" t="shared" si="68"/>
        <v/>
      </c>
      <c r="AX750" s="14" t="str">
        <f ca="1">IFERROR(VLOOKUP(B750,'[2]2017省级重点项目'!$B$3:$O$206,12,0),"")</f>
        <v/>
      </c>
      <c r="AY750" s="14" t="str">
        <f ca="1">IFERROR(VLOOKUP(B750,'[2]2017省级重点项目'!$B$3:$O$206,9,0),"")</f>
        <v/>
      </c>
      <c r="AZ750" s="14" t="str">
        <f ca="1">IFERROR(VLOOKUP(B750,'[2]2017省级重点项目'!$B$3:$O$206,10,0),"")</f>
        <v/>
      </c>
    </row>
    <row r="751" s="1" customFormat="1" ht="73" customHeight="1" spans="1:52">
      <c r="A751" s="11">
        <f>IF(AJ751="","",COUNTA($AJ$7:AJ751))</f>
        <v>719</v>
      </c>
      <c r="B751" s="14" t="s">
        <v>4824</v>
      </c>
      <c r="C751" s="14" t="s">
        <v>2186</v>
      </c>
      <c r="D751" s="14" t="s">
        <v>61</v>
      </c>
      <c r="E751" s="14" t="s">
        <v>61</v>
      </c>
      <c r="F751" s="14" t="s">
        <v>78</v>
      </c>
      <c r="G751" s="11" t="s">
        <v>1140</v>
      </c>
      <c r="H751" s="14" t="s">
        <v>119</v>
      </c>
      <c r="I751" s="14" t="s">
        <v>350</v>
      </c>
      <c r="J751" s="14" t="s">
        <v>4825</v>
      </c>
      <c r="K751" s="11" t="s">
        <v>4527</v>
      </c>
      <c r="L751" s="20">
        <v>36000</v>
      </c>
      <c r="M751" s="11">
        <v>0</v>
      </c>
      <c r="N751" s="11">
        <v>12000</v>
      </c>
      <c r="O751" s="11">
        <v>24000</v>
      </c>
      <c r="P751" s="11">
        <v>0</v>
      </c>
      <c r="Q751" s="11">
        <v>0</v>
      </c>
      <c r="R751" s="11">
        <v>0</v>
      </c>
      <c r="S751" s="11" t="s">
        <v>66</v>
      </c>
      <c r="T751" s="11" t="s">
        <v>123</v>
      </c>
      <c r="U751" s="20">
        <v>0</v>
      </c>
      <c r="V751" s="14" t="s">
        <v>4826</v>
      </c>
      <c r="W751" s="20">
        <v>0</v>
      </c>
      <c r="X751" s="14" t="s">
        <v>4827</v>
      </c>
      <c r="Y751" s="29"/>
      <c r="Z751" s="29"/>
      <c r="AA751" s="14"/>
      <c r="AB751" s="14"/>
      <c r="AC751" s="14"/>
      <c r="AD751" s="14"/>
      <c r="AE751" s="14"/>
      <c r="AF751" s="14"/>
      <c r="AG751" s="47" t="s">
        <v>4828</v>
      </c>
      <c r="AH751" s="14" t="s">
        <v>4829</v>
      </c>
      <c r="AI751" s="14" t="s">
        <v>4830</v>
      </c>
      <c r="AJ751" s="45" t="s">
        <v>119</v>
      </c>
      <c r="AK751" s="11" t="s">
        <v>128</v>
      </c>
      <c r="AL751" s="24" t="s">
        <v>358</v>
      </c>
      <c r="AM751" s="11" t="s">
        <v>1607</v>
      </c>
      <c r="AN751" s="2"/>
      <c r="AO751" s="7" t="s">
        <v>333</v>
      </c>
      <c r="AP751" s="1"/>
      <c r="AQ751" s="1" t="s">
        <v>78</v>
      </c>
      <c r="AR751" s="1"/>
      <c r="AS751" s="1"/>
      <c r="AT751" s="14">
        <f ca="1">IFERROR(VLOOKUP(B751,'[2]2017省级重点项目'!$B$3:$O$206,6,0),"")</f>
        <v>36000</v>
      </c>
      <c r="AU751" s="14">
        <f ca="1" t="shared" si="67"/>
        <v>0</v>
      </c>
      <c r="AV751" s="14">
        <f ca="1">IFERROR(VLOOKUP(B751,'[2]2017省级重点项目'!$B$3:$O$206,7,0),"")</f>
        <v>0</v>
      </c>
      <c r="AW751" s="14">
        <f ca="1" t="shared" si="68"/>
        <v>0</v>
      </c>
      <c r="AX751" s="14" t="str">
        <f ca="1">IFERROR(VLOOKUP(B751,'[2]2017省级重点项目'!$B$3:$O$206,12,0),"")</f>
        <v>长乐市</v>
      </c>
      <c r="AY751" s="14" t="str">
        <f ca="1">IFERROR(VLOOKUP(B751,'[2]2017省级重点项目'!$B$3:$O$206,9,0),"")</f>
        <v>无</v>
      </c>
      <c r="AZ751" s="14" t="str">
        <f ca="1">IFERROR(VLOOKUP(B751,'[2]2017省级重点项目'!$B$3:$O$206,10,0),"")</f>
        <v>无</v>
      </c>
    </row>
    <row r="752" s="1" customFormat="1" ht="87" customHeight="1" spans="1:52">
      <c r="A752" s="11">
        <f>IF(AJ752="","",COUNTA($AJ$7:AJ752))</f>
        <v>720</v>
      </c>
      <c r="B752" s="14" t="s">
        <v>4831</v>
      </c>
      <c r="C752" s="14" t="s">
        <v>2186</v>
      </c>
      <c r="D752" s="14" t="s">
        <v>61</v>
      </c>
      <c r="E752" s="14" t="s">
        <v>61</v>
      </c>
      <c r="F752" s="14"/>
      <c r="G752" s="11" t="s">
        <v>1140</v>
      </c>
      <c r="H752" s="14" t="s">
        <v>119</v>
      </c>
      <c r="I752" s="14" t="s">
        <v>4832</v>
      </c>
      <c r="J752" s="14" t="s">
        <v>4833</v>
      </c>
      <c r="K752" s="11" t="s">
        <v>4527</v>
      </c>
      <c r="L752" s="20">
        <v>12000</v>
      </c>
      <c r="M752" s="11">
        <v>0</v>
      </c>
      <c r="N752" s="11">
        <v>12000</v>
      </c>
      <c r="O752" s="11">
        <v>0</v>
      </c>
      <c r="P752" s="11">
        <v>0</v>
      </c>
      <c r="Q752" s="11">
        <v>0</v>
      </c>
      <c r="R752" s="11">
        <v>0</v>
      </c>
      <c r="S752" s="11" t="s">
        <v>66</v>
      </c>
      <c r="T752" s="11" t="s">
        <v>123</v>
      </c>
      <c r="U752" s="20">
        <v>0</v>
      </c>
      <c r="V752" s="14" t="s">
        <v>4834</v>
      </c>
      <c r="W752" s="20">
        <v>0</v>
      </c>
      <c r="X752" s="14" t="s">
        <v>4835</v>
      </c>
      <c r="Y752" s="29"/>
      <c r="Z752" s="29"/>
      <c r="AA752" s="14"/>
      <c r="AB752" s="14"/>
      <c r="AC752" s="14"/>
      <c r="AD752" s="14"/>
      <c r="AE752" s="14"/>
      <c r="AF752" s="14"/>
      <c r="AG752" s="47" t="s">
        <v>4836</v>
      </c>
      <c r="AH752" s="14"/>
      <c r="AI752" s="14"/>
      <c r="AJ752" s="45" t="s">
        <v>119</v>
      </c>
      <c r="AK752" s="11" t="s">
        <v>128</v>
      </c>
      <c r="AL752" s="24" t="s">
        <v>358</v>
      </c>
      <c r="AM752" s="11" t="s">
        <v>1607</v>
      </c>
      <c r="AN752" s="2"/>
      <c r="AO752" s="7" t="s">
        <v>1150</v>
      </c>
      <c r="AP752" s="1" t="s">
        <v>78</v>
      </c>
      <c r="AQ752" s="1"/>
      <c r="AR752" s="1"/>
      <c r="AS752" s="1"/>
      <c r="AT752" s="14" t="str">
        <f ca="1">IFERROR(VLOOKUP(B752,'[2]2017省级重点项目'!$B$3:$O$206,6,0),"")</f>
        <v/>
      </c>
      <c r="AU752" s="14" t="str">
        <f ca="1" t="shared" si="67"/>
        <v/>
      </c>
      <c r="AV752" s="14" t="str">
        <f ca="1">IFERROR(VLOOKUP(B752,'[2]2017省级重点项目'!$B$3:$O$206,7,0),"")</f>
        <v/>
      </c>
      <c r="AW752" s="14" t="str">
        <f ca="1" t="shared" si="68"/>
        <v/>
      </c>
      <c r="AX752" s="14" t="str">
        <f ca="1">IFERROR(VLOOKUP(B752,'[2]2017省级重点项目'!$B$3:$O$206,12,0),"")</f>
        <v/>
      </c>
      <c r="AY752" s="14" t="str">
        <f ca="1">IFERROR(VLOOKUP(B752,'[2]2017省级重点项目'!$B$3:$O$206,9,0),"")</f>
        <v/>
      </c>
      <c r="AZ752" s="14" t="str">
        <f ca="1">IFERROR(VLOOKUP(B752,'[2]2017省级重点项目'!$B$3:$O$206,10,0),"")</f>
        <v/>
      </c>
    </row>
    <row r="753" s="1" customFormat="1" ht="72" spans="1:52">
      <c r="A753" s="11">
        <f>IF(AJ753="","",COUNTA($AJ$7:AJ753))</f>
        <v>721</v>
      </c>
      <c r="B753" s="14" t="s">
        <v>4837</v>
      </c>
      <c r="C753" s="14" t="s">
        <v>2186</v>
      </c>
      <c r="D753" s="14" t="s">
        <v>61</v>
      </c>
      <c r="E753" s="14" t="s">
        <v>78</v>
      </c>
      <c r="F753" s="14"/>
      <c r="G753" s="11" t="s">
        <v>1140</v>
      </c>
      <c r="H753" s="14" t="s">
        <v>119</v>
      </c>
      <c r="I753" s="14" t="s">
        <v>3817</v>
      </c>
      <c r="J753" s="14" t="s">
        <v>4838</v>
      </c>
      <c r="K753" s="11" t="s">
        <v>4527</v>
      </c>
      <c r="L753" s="20">
        <v>120000</v>
      </c>
      <c r="M753" s="11">
        <v>0</v>
      </c>
      <c r="N753" s="11">
        <v>30000</v>
      </c>
      <c r="O753" s="11">
        <v>90000</v>
      </c>
      <c r="P753" s="11">
        <v>0</v>
      </c>
      <c r="Q753" s="11">
        <v>0</v>
      </c>
      <c r="R753" s="11">
        <v>0</v>
      </c>
      <c r="S753" s="11" t="s">
        <v>66</v>
      </c>
      <c r="T753" s="11" t="s">
        <v>123</v>
      </c>
      <c r="U753" s="20">
        <v>0</v>
      </c>
      <c r="V753" s="14" t="s">
        <v>4834</v>
      </c>
      <c r="W753" s="20">
        <v>0</v>
      </c>
      <c r="X753" s="14" t="s">
        <v>4835</v>
      </c>
      <c r="Y753" s="29"/>
      <c r="Z753" s="29"/>
      <c r="AA753" s="14"/>
      <c r="AB753" s="14"/>
      <c r="AC753" s="14"/>
      <c r="AD753" s="14"/>
      <c r="AE753" s="14"/>
      <c r="AF753" s="14"/>
      <c r="AG753" s="47" t="s">
        <v>4839</v>
      </c>
      <c r="AH753" s="14"/>
      <c r="AI753" s="14"/>
      <c r="AJ753" s="45" t="s">
        <v>119</v>
      </c>
      <c r="AK753" s="11" t="s">
        <v>128</v>
      </c>
      <c r="AL753" s="50" t="s">
        <v>2165</v>
      </c>
      <c r="AM753" s="11" t="s">
        <v>1607</v>
      </c>
      <c r="AN753" s="2"/>
      <c r="AO753" s="7" t="s">
        <v>333</v>
      </c>
      <c r="AP753" s="1"/>
      <c r="AQ753" s="1"/>
      <c r="AR753" s="1"/>
      <c r="AS753" s="1"/>
      <c r="AT753" s="14" t="str">
        <f ca="1">IFERROR(VLOOKUP(B753,'[2]2017省级重点项目'!$B$3:$O$206,6,0),"")</f>
        <v/>
      </c>
      <c r="AU753" s="14" t="str">
        <f ca="1" t="shared" si="67"/>
        <v/>
      </c>
      <c r="AV753" s="14" t="str">
        <f ca="1">IFERROR(VLOOKUP(B753,'[2]2017省级重点项目'!$B$3:$O$206,7,0),"")</f>
        <v/>
      </c>
      <c r="AW753" s="14" t="str">
        <f ca="1" t="shared" si="68"/>
        <v/>
      </c>
      <c r="AX753" s="14" t="str">
        <f ca="1">IFERROR(VLOOKUP(B753,'[2]2017省级重点项目'!$B$3:$O$206,12,0),"")</f>
        <v/>
      </c>
      <c r="AY753" s="14" t="str">
        <f ca="1">IFERROR(VLOOKUP(B753,'[2]2017省级重点项目'!$B$3:$O$206,9,0),"")</f>
        <v/>
      </c>
      <c r="AZ753" s="14" t="str">
        <f ca="1">IFERROR(VLOOKUP(B753,'[2]2017省级重点项目'!$B$3:$O$206,10,0),"")</f>
        <v/>
      </c>
    </row>
    <row r="754" s="1" customFormat="1" ht="72" spans="1:52">
      <c r="A754" s="11">
        <f>IF(AJ754="","",COUNTA($AJ$7:AJ754))</f>
        <v>722</v>
      </c>
      <c r="B754" s="14" t="s">
        <v>4840</v>
      </c>
      <c r="C754" s="14" t="s">
        <v>2186</v>
      </c>
      <c r="D754" s="14" t="s">
        <v>61</v>
      </c>
      <c r="E754" s="14" t="s">
        <v>61</v>
      </c>
      <c r="F754" s="14"/>
      <c r="G754" s="11" t="s">
        <v>1140</v>
      </c>
      <c r="H754" s="14" t="s">
        <v>119</v>
      </c>
      <c r="I754" s="14" t="s">
        <v>350</v>
      </c>
      <c r="J754" s="14" t="s">
        <v>4841</v>
      </c>
      <c r="K754" s="11" t="s">
        <v>4527</v>
      </c>
      <c r="L754" s="20">
        <v>100000</v>
      </c>
      <c r="M754" s="11">
        <v>0</v>
      </c>
      <c r="N754" s="11">
        <v>30000</v>
      </c>
      <c r="O754" s="11">
        <v>70000</v>
      </c>
      <c r="P754" s="11">
        <v>0</v>
      </c>
      <c r="Q754" s="11">
        <v>0</v>
      </c>
      <c r="R754" s="11">
        <v>0</v>
      </c>
      <c r="S754" s="11" t="s">
        <v>66</v>
      </c>
      <c r="T754" s="11" t="s">
        <v>123</v>
      </c>
      <c r="U754" s="20">
        <v>0</v>
      </c>
      <c r="V754" s="14" t="s">
        <v>4842</v>
      </c>
      <c r="W754" s="20">
        <v>0</v>
      </c>
      <c r="X754" s="14" t="s">
        <v>4835</v>
      </c>
      <c r="Y754" s="29"/>
      <c r="Z754" s="29"/>
      <c r="AA754" s="14"/>
      <c r="AB754" s="14"/>
      <c r="AC754" s="14"/>
      <c r="AD754" s="14"/>
      <c r="AE754" s="14"/>
      <c r="AF754" s="14"/>
      <c r="AG754" s="47" t="s">
        <v>4843</v>
      </c>
      <c r="AH754" s="14"/>
      <c r="AI754" s="14"/>
      <c r="AJ754" s="45" t="s">
        <v>119</v>
      </c>
      <c r="AK754" s="11" t="s">
        <v>128</v>
      </c>
      <c r="AL754" s="50" t="s">
        <v>2165</v>
      </c>
      <c r="AM754" s="11" t="s">
        <v>1607</v>
      </c>
      <c r="AN754" s="2"/>
      <c r="AO754" s="7" t="s">
        <v>333</v>
      </c>
      <c r="AP754" s="1"/>
      <c r="AQ754" s="1"/>
      <c r="AR754" s="1"/>
      <c r="AS754" s="1"/>
      <c r="AT754" s="14" t="str">
        <f ca="1">IFERROR(VLOOKUP(B754,'[2]2017省级重点项目'!$B$3:$O$206,6,0),"")</f>
        <v/>
      </c>
      <c r="AU754" s="14" t="str">
        <f ca="1" t="shared" si="67"/>
        <v/>
      </c>
      <c r="AV754" s="14" t="str">
        <f ca="1">IFERROR(VLOOKUP(B754,'[2]2017省级重点项目'!$B$3:$O$206,7,0),"")</f>
        <v/>
      </c>
      <c r="AW754" s="14" t="str">
        <f ca="1" t="shared" si="68"/>
        <v/>
      </c>
      <c r="AX754" s="14" t="str">
        <f ca="1">IFERROR(VLOOKUP(B754,'[2]2017省级重点项目'!$B$3:$O$206,12,0),"")</f>
        <v/>
      </c>
      <c r="AY754" s="14" t="str">
        <f ca="1">IFERROR(VLOOKUP(B754,'[2]2017省级重点项目'!$B$3:$O$206,9,0),"")</f>
        <v/>
      </c>
      <c r="AZ754" s="14" t="str">
        <f ca="1">IFERROR(VLOOKUP(B754,'[2]2017省级重点项目'!$B$3:$O$206,10,0),"")</f>
        <v/>
      </c>
    </row>
    <row r="755" s="1" customFormat="1" ht="72" spans="1:52">
      <c r="A755" s="11">
        <f>IF(AJ755="","",COUNTA($AJ$7:AJ755))</f>
        <v>723</v>
      </c>
      <c r="B755" s="14" t="s">
        <v>4844</v>
      </c>
      <c r="C755" s="14" t="s">
        <v>2186</v>
      </c>
      <c r="D755" s="14" t="s">
        <v>61</v>
      </c>
      <c r="E755" s="14" t="s">
        <v>61</v>
      </c>
      <c r="F755" s="14"/>
      <c r="G755" s="11" t="s">
        <v>1140</v>
      </c>
      <c r="H755" s="14" t="s">
        <v>119</v>
      </c>
      <c r="I755" s="14" t="s">
        <v>3817</v>
      </c>
      <c r="J755" s="14" t="s">
        <v>4845</v>
      </c>
      <c r="K755" s="11" t="s">
        <v>4527</v>
      </c>
      <c r="L755" s="20">
        <v>26000</v>
      </c>
      <c r="M755" s="11">
        <v>0</v>
      </c>
      <c r="N755" s="11">
        <v>11000</v>
      </c>
      <c r="O755" s="11">
        <v>15000</v>
      </c>
      <c r="P755" s="11">
        <v>0</v>
      </c>
      <c r="Q755" s="11">
        <v>0</v>
      </c>
      <c r="R755" s="11">
        <v>0</v>
      </c>
      <c r="S755" s="11" t="s">
        <v>66</v>
      </c>
      <c r="T755" s="11" t="s">
        <v>123</v>
      </c>
      <c r="U755" s="20">
        <v>0</v>
      </c>
      <c r="V755" s="14" t="s">
        <v>4842</v>
      </c>
      <c r="W755" s="20">
        <v>0</v>
      </c>
      <c r="X755" s="14" t="s">
        <v>4835</v>
      </c>
      <c r="Y755" s="29"/>
      <c r="Z755" s="29"/>
      <c r="AA755" s="14"/>
      <c r="AB755" s="14"/>
      <c r="AC755" s="14"/>
      <c r="AD755" s="14"/>
      <c r="AE755" s="14"/>
      <c r="AF755" s="14"/>
      <c r="AG755" s="47" t="s">
        <v>4846</v>
      </c>
      <c r="AH755" s="14"/>
      <c r="AI755" s="14"/>
      <c r="AJ755" s="45" t="s">
        <v>119</v>
      </c>
      <c r="AK755" s="11" t="s">
        <v>128</v>
      </c>
      <c r="AL755" s="50" t="s">
        <v>2165</v>
      </c>
      <c r="AM755" s="11" t="s">
        <v>1607</v>
      </c>
      <c r="AN755" s="2"/>
      <c r="AO755" s="7" t="s">
        <v>333</v>
      </c>
      <c r="AP755" s="1"/>
      <c r="AQ755" s="1"/>
      <c r="AR755" s="1"/>
      <c r="AS755" s="1"/>
      <c r="AT755" s="14" t="str">
        <f ca="1">IFERROR(VLOOKUP(B755,'[2]2017省级重点项目'!$B$3:$O$206,6,0),"")</f>
        <v/>
      </c>
      <c r="AU755" s="14" t="str">
        <f ca="1" t="shared" si="67"/>
        <v/>
      </c>
      <c r="AV755" s="14" t="str">
        <f ca="1">IFERROR(VLOOKUP(B755,'[2]2017省级重点项目'!$B$3:$O$206,7,0),"")</f>
        <v/>
      </c>
      <c r="AW755" s="14" t="str">
        <f ca="1" t="shared" si="68"/>
        <v/>
      </c>
      <c r="AX755" s="14" t="str">
        <f ca="1">IFERROR(VLOOKUP(B755,'[2]2017省级重点项目'!$B$3:$O$206,12,0),"")</f>
        <v/>
      </c>
      <c r="AY755" s="14" t="str">
        <f ca="1">IFERROR(VLOOKUP(B755,'[2]2017省级重点项目'!$B$3:$O$206,9,0),"")</f>
        <v/>
      </c>
      <c r="AZ755" s="14" t="str">
        <f ca="1">IFERROR(VLOOKUP(B755,'[2]2017省级重点项目'!$B$3:$O$206,10,0),"")</f>
        <v/>
      </c>
    </row>
    <row r="756" s="1" customFormat="1" ht="67.5" spans="1:52">
      <c r="A756" s="11">
        <f>IF(AJ756="","",COUNTA($AJ$7:AJ756))</f>
        <v>724</v>
      </c>
      <c r="B756" s="14" t="s">
        <v>4847</v>
      </c>
      <c r="C756" s="14" t="s">
        <v>1607</v>
      </c>
      <c r="D756" s="14" t="s">
        <v>1607</v>
      </c>
      <c r="E756" s="14" t="s">
        <v>61</v>
      </c>
      <c r="F756" s="14" t="s">
        <v>78</v>
      </c>
      <c r="G756" s="11" t="s">
        <v>1140</v>
      </c>
      <c r="H756" s="14" t="s">
        <v>119</v>
      </c>
      <c r="I756" s="14" t="s">
        <v>342</v>
      </c>
      <c r="J756" s="14" t="s">
        <v>4848</v>
      </c>
      <c r="K756" s="11" t="s">
        <v>4527</v>
      </c>
      <c r="L756" s="20">
        <v>20000</v>
      </c>
      <c r="M756" s="11">
        <v>20000</v>
      </c>
      <c r="N756" s="11">
        <v>0</v>
      </c>
      <c r="O756" s="11">
        <v>0</v>
      </c>
      <c r="P756" s="11">
        <v>0</v>
      </c>
      <c r="Q756" s="11">
        <v>0</v>
      </c>
      <c r="R756" s="11">
        <v>0</v>
      </c>
      <c r="S756" s="11" t="s">
        <v>83</v>
      </c>
      <c r="T756" s="11" t="s">
        <v>123</v>
      </c>
      <c r="U756" s="20">
        <v>0</v>
      </c>
      <c r="V756" s="14" t="s">
        <v>4849</v>
      </c>
      <c r="W756" s="20">
        <v>0</v>
      </c>
      <c r="X756" s="14" t="s">
        <v>4809</v>
      </c>
      <c r="Y756" s="29"/>
      <c r="Z756" s="29"/>
      <c r="AA756" s="14">
        <v>120</v>
      </c>
      <c r="AB756" s="14">
        <v>120</v>
      </c>
      <c r="AC756" s="14">
        <v>100</v>
      </c>
      <c r="AD756" s="14">
        <v>100</v>
      </c>
      <c r="AE756" s="14"/>
      <c r="AF756" s="14"/>
      <c r="AG756" s="47" t="s">
        <v>4850</v>
      </c>
      <c r="AH756" s="14"/>
      <c r="AI756" s="14"/>
      <c r="AJ756" s="45" t="s">
        <v>119</v>
      </c>
      <c r="AK756" s="11" t="s">
        <v>128</v>
      </c>
      <c r="AL756" s="24" t="s">
        <v>207</v>
      </c>
      <c r="AM756" s="11" t="s">
        <v>1607</v>
      </c>
      <c r="AN756" s="2"/>
      <c r="AO756" s="7" t="s">
        <v>310</v>
      </c>
      <c r="AP756" s="1"/>
      <c r="AQ756" s="1"/>
      <c r="AR756" s="1"/>
      <c r="AS756" s="1"/>
      <c r="AT756" s="14" t="str">
        <f ca="1">IFERROR(VLOOKUP(B756,'[2]2017省级重点项目'!$B$3:$O$206,6,0),"")</f>
        <v/>
      </c>
      <c r="AU756" s="14" t="str">
        <f ca="1" t="shared" si="67"/>
        <v/>
      </c>
      <c r="AV756" s="14" t="str">
        <f ca="1">IFERROR(VLOOKUP(B756,'[2]2017省级重点项目'!$B$3:$O$206,7,0),"")</f>
        <v/>
      </c>
      <c r="AW756" s="14" t="str">
        <f ca="1" t="shared" si="68"/>
        <v/>
      </c>
      <c r="AX756" s="14" t="str">
        <f ca="1">IFERROR(VLOOKUP(B756,'[2]2017省级重点项目'!$B$3:$O$206,12,0),"")</f>
        <v/>
      </c>
      <c r="AY756" s="14" t="str">
        <f ca="1">IFERROR(VLOOKUP(B756,'[2]2017省级重点项目'!$B$3:$O$206,9,0),"")</f>
        <v/>
      </c>
      <c r="AZ756" s="14" t="str">
        <f ca="1">IFERROR(VLOOKUP(B756,'[2]2017省级重点项目'!$B$3:$O$206,10,0),"")</f>
        <v/>
      </c>
    </row>
    <row r="757" s="1" customFormat="1" ht="60" customHeight="1" spans="1:52">
      <c r="A757" s="11">
        <f>IF(AJ757="","",COUNTA($AJ$7:AJ757))</f>
        <v>725</v>
      </c>
      <c r="B757" s="12" t="s">
        <v>4851</v>
      </c>
      <c r="C757" s="12" t="s">
        <v>150</v>
      </c>
      <c r="D757" s="12" t="s">
        <v>61</v>
      </c>
      <c r="E757" s="12" t="s">
        <v>61</v>
      </c>
      <c r="F757" s="12" t="s">
        <v>61</v>
      </c>
      <c r="G757" s="13" t="s">
        <v>1140</v>
      </c>
      <c r="H757" s="12" t="s">
        <v>130</v>
      </c>
      <c r="I757" s="12" t="s">
        <v>2202</v>
      </c>
      <c r="J757" s="12" t="s">
        <v>4852</v>
      </c>
      <c r="K757" s="13" t="s">
        <v>4853</v>
      </c>
      <c r="L757" s="21">
        <v>90000</v>
      </c>
      <c r="M757" s="13">
        <v>0</v>
      </c>
      <c r="N757" s="13">
        <v>90000</v>
      </c>
      <c r="O757" s="13">
        <v>0</v>
      </c>
      <c r="P757" s="13">
        <v>0</v>
      </c>
      <c r="Q757" s="13">
        <v>0</v>
      </c>
      <c r="R757" s="13">
        <v>0</v>
      </c>
      <c r="S757" s="13" t="s">
        <v>66</v>
      </c>
      <c r="T757" s="13" t="s">
        <v>35</v>
      </c>
      <c r="U757" s="21">
        <v>0</v>
      </c>
      <c r="V757" s="12" t="s">
        <v>4854</v>
      </c>
      <c r="W757" s="21">
        <v>0</v>
      </c>
      <c r="X757" s="12" t="s">
        <v>4855</v>
      </c>
      <c r="Y757" s="30"/>
      <c r="Z757" s="30"/>
      <c r="AA757" s="12">
        <v>297</v>
      </c>
      <c r="AB757" s="12">
        <v>297</v>
      </c>
      <c r="AC757" s="12">
        <v>15</v>
      </c>
      <c r="AD757" s="12">
        <v>0</v>
      </c>
      <c r="AE757" s="12">
        <v>0</v>
      </c>
      <c r="AF757" s="12">
        <v>0</v>
      </c>
      <c r="AG757" s="22" t="s">
        <v>4856</v>
      </c>
      <c r="AH757" s="12" t="s">
        <v>4857</v>
      </c>
      <c r="AI757" s="12" t="s">
        <v>4858</v>
      </c>
      <c r="AJ757" s="46" t="s">
        <v>130</v>
      </c>
      <c r="AK757" s="13" t="s">
        <v>139</v>
      </c>
      <c r="AL757" s="50" t="s">
        <v>2234</v>
      </c>
      <c r="AM757" s="13" t="s">
        <v>1607</v>
      </c>
      <c r="AN757" s="13"/>
      <c r="AO757" s="12" t="s">
        <v>333</v>
      </c>
      <c r="AP757" s="12"/>
      <c r="AQ757" s="12" t="s">
        <v>78</v>
      </c>
      <c r="AR757" s="12"/>
      <c r="AS757" s="12"/>
      <c r="AT757" s="14">
        <f ca="1">IFERROR(VLOOKUP(B757,'[2]2017省级重点项目'!$B$3:$O$206,6,0),"")</f>
        <v>90000</v>
      </c>
      <c r="AU757" s="14">
        <f ca="1" t="shared" si="67"/>
        <v>0</v>
      </c>
      <c r="AV757" s="14">
        <f ca="1">IFERROR(VLOOKUP(B757,'[2]2017省级重点项目'!$B$3:$O$206,7,0),"")</f>
        <v>3000</v>
      </c>
      <c r="AW757" s="14">
        <f ca="1" t="shared" si="68"/>
        <v>-3000</v>
      </c>
      <c r="AX757" s="14" t="str">
        <f ca="1">IFERROR(VLOOKUP(B757,'[2]2017省级重点项目'!$B$3:$O$206,12,0),"")</f>
        <v>闽侯县</v>
      </c>
      <c r="AY757" s="14" t="str">
        <f ca="1">IFERROR(VLOOKUP(B757,'[2]2017省级重点项目'!$B$3:$O$206,9,0),"")</f>
        <v>无</v>
      </c>
      <c r="AZ757" s="14" t="str">
        <f ca="1">IFERROR(VLOOKUP(B757,'[2]2017省级重点项目'!$B$3:$O$206,10,0),"")</f>
        <v>无</v>
      </c>
    </row>
    <row r="758" s="1" customFormat="1" ht="78.75" spans="1:52">
      <c r="A758" s="11">
        <f>IF(AJ758="","",COUNTA($AJ$7:AJ758))</f>
        <v>726</v>
      </c>
      <c r="B758" s="12" t="s">
        <v>4859</v>
      </c>
      <c r="C758" s="12" t="s">
        <v>150</v>
      </c>
      <c r="D758" s="12" t="s">
        <v>61</v>
      </c>
      <c r="E758" s="12" t="s">
        <v>61</v>
      </c>
      <c r="F758" s="12" t="s">
        <v>61</v>
      </c>
      <c r="G758" s="13" t="s">
        <v>1140</v>
      </c>
      <c r="H758" s="12" t="s">
        <v>130</v>
      </c>
      <c r="I758" s="12" t="s">
        <v>2202</v>
      </c>
      <c r="J758" s="12" t="s">
        <v>4860</v>
      </c>
      <c r="K758" s="13" t="s">
        <v>4527</v>
      </c>
      <c r="L758" s="21">
        <v>22000</v>
      </c>
      <c r="M758" s="13">
        <v>22000</v>
      </c>
      <c r="N758" s="13">
        <v>0</v>
      </c>
      <c r="O758" s="13">
        <v>0</v>
      </c>
      <c r="P758" s="13">
        <v>0</v>
      </c>
      <c r="Q758" s="13">
        <v>0</v>
      </c>
      <c r="R758" s="13">
        <v>0</v>
      </c>
      <c r="S758" s="13" t="s">
        <v>66</v>
      </c>
      <c r="T758" s="13" t="s">
        <v>35</v>
      </c>
      <c r="U758" s="21">
        <v>0</v>
      </c>
      <c r="V758" s="12" t="s">
        <v>4861</v>
      </c>
      <c r="W758" s="21">
        <v>0</v>
      </c>
      <c r="X758" s="12" t="s">
        <v>4861</v>
      </c>
      <c r="Y758" s="30"/>
      <c r="Z758" s="30"/>
      <c r="AA758" s="12">
        <v>45.47</v>
      </c>
      <c r="AB758" s="12">
        <v>0</v>
      </c>
      <c r="AC758" s="12">
        <v>0</v>
      </c>
      <c r="AD758" s="12">
        <v>0</v>
      </c>
      <c r="AE758" s="12">
        <v>0</v>
      </c>
      <c r="AF758" s="12">
        <v>0</v>
      </c>
      <c r="AG758" s="22" t="s">
        <v>4862</v>
      </c>
      <c r="AH758" s="12" t="s">
        <v>4863</v>
      </c>
      <c r="AI758" s="12" t="s">
        <v>4863</v>
      </c>
      <c r="AJ758" s="46" t="s">
        <v>130</v>
      </c>
      <c r="AK758" s="13" t="s">
        <v>139</v>
      </c>
      <c r="AL758" s="24" t="s">
        <v>140</v>
      </c>
      <c r="AM758" s="13" t="s">
        <v>1607</v>
      </c>
      <c r="AN758" s="13"/>
      <c r="AO758" s="12" t="s">
        <v>1150</v>
      </c>
      <c r="AP758" s="12"/>
      <c r="AQ758" s="12"/>
      <c r="AR758" s="12"/>
      <c r="AS758" s="12"/>
      <c r="AT758" s="14" t="str">
        <f ca="1">IFERROR(VLOOKUP(B758,'[2]2017省级重点项目'!$B$3:$O$206,6,0),"")</f>
        <v/>
      </c>
      <c r="AU758" s="14" t="str">
        <f ca="1" t="shared" si="67"/>
        <v/>
      </c>
      <c r="AV758" s="14" t="str">
        <f ca="1">IFERROR(VLOOKUP(B758,'[2]2017省级重点项目'!$B$3:$O$206,7,0),"")</f>
        <v/>
      </c>
      <c r="AW758" s="14" t="str">
        <f ca="1" t="shared" si="68"/>
        <v/>
      </c>
      <c r="AX758" s="14" t="str">
        <f ca="1">IFERROR(VLOOKUP(B758,'[2]2017省级重点项目'!$B$3:$O$206,12,0),"")</f>
        <v/>
      </c>
      <c r="AY758" s="14" t="str">
        <f ca="1">IFERROR(VLOOKUP(B758,'[2]2017省级重点项目'!$B$3:$O$206,9,0),"")</f>
        <v/>
      </c>
      <c r="AZ758" s="14" t="str">
        <f ca="1">IFERROR(VLOOKUP(B758,'[2]2017省级重点项目'!$B$3:$O$206,10,0),"")</f>
        <v/>
      </c>
    </row>
    <row r="759" s="1" customFormat="1" ht="60" customHeight="1" spans="1:52">
      <c r="A759" s="11">
        <f>IF(AJ759="","",COUNTA($AJ$7:AJ759))</f>
        <v>727</v>
      </c>
      <c r="B759" s="15" t="s">
        <v>4864</v>
      </c>
      <c r="C759" s="12" t="s">
        <v>1607</v>
      </c>
      <c r="D759" s="16" t="s">
        <v>1607</v>
      </c>
      <c r="E759" s="16" t="s">
        <v>78</v>
      </c>
      <c r="F759" s="16" t="s">
        <v>78</v>
      </c>
      <c r="G759" s="11" t="s">
        <v>1140</v>
      </c>
      <c r="H759" s="16" t="s">
        <v>168</v>
      </c>
      <c r="I759" s="16" t="s">
        <v>4865</v>
      </c>
      <c r="J759" s="16" t="s">
        <v>4866</v>
      </c>
      <c r="K759" s="13" t="s">
        <v>4558</v>
      </c>
      <c r="L759" s="21">
        <v>100000</v>
      </c>
      <c r="M759" s="24">
        <v>0</v>
      </c>
      <c r="N759" s="24">
        <v>50000</v>
      </c>
      <c r="O759" s="24">
        <v>20000</v>
      </c>
      <c r="P759" s="24">
        <v>0</v>
      </c>
      <c r="Q759" s="24">
        <v>0</v>
      </c>
      <c r="R759" s="26" t="s">
        <v>4867</v>
      </c>
      <c r="S759" s="24" t="s">
        <v>1409</v>
      </c>
      <c r="T759" s="13" t="s">
        <v>35</v>
      </c>
      <c r="U759" s="20">
        <v>6000</v>
      </c>
      <c r="V759" s="16" t="s">
        <v>4868</v>
      </c>
      <c r="W759" s="20">
        <v>0</v>
      </c>
      <c r="X759" s="16" t="s">
        <v>4869</v>
      </c>
      <c r="Y759" s="31"/>
      <c r="Z759" s="31"/>
      <c r="AA759" s="16">
        <v>598.96</v>
      </c>
      <c r="AB759" s="16">
        <v>599</v>
      </c>
      <c r="AC759" s="16">
        <v>469</v>
      </c>
      <c r="AD759" s="16">
        <v>469</v>
      </c>
      <c r="AE759" s="16">
        <v>0</v>
      </c>
      <c r="AF759" s="16">
        <v>0</v>
      </c>
      <c r="AG759" s="51" t="s">
        <v>4870</v>
      </c>
      <c r="AH759" s="16" t="s">
        <v>4871</v>
      </c>
      <c r="AI759" s="16" t="s">
        <v>4872</v>
      </c>
      <c r="AJ759" s="49" t="s">
        <v>168</v>
      </c>
      <c r="AK759" s="24" t="s">
        <v>177</v>
      </c>
      <c r="AL759" s="50" t="s">
        <v>178</v>
      </c>
      <c r="AM759" s="11" t="s">
        <v>1607</v>
      </c>
      <c r="AN759" s="11"/>
      <c r="AO759" s="12" t="s">
        <v>333</v>
      </c>
      <c r="AP759" s="14"/>
      <c r="AQ759" s="14" t="s">
        <v>78</v>
      </c>
      <c r="AR759" s="14" t="s">
        <v>78</v>
      </c>
      <c r="AS759" s="14"/>
      <c r="AT759" s="14">
        <f ca="1">IFERROR(VLOOKUP(B759,'[2]2017省级重点项目'!$B$3:$O$206,6,0),"")</f>
        <v>100000</v>
      </c>
      <c r="AU759" s="14">
        <f ca="1" t="shared" si="67"/>
        <v>0</v>
      </c>
      <c r="AV759" s="14">
        <f ca="1">IFERROR(VLOOKUP(B759,'[2]2017省级重点项目'!$B$3:$O$206,7,0),"")</f>
        <v>1000</v>
      </c>
      <c r="AW759" s="14">
        <f ca="1" t="shared" si="68"/>
        <v>-1000</v>
      </c>
      <c r="AX759" s="14" t="str">
        <f ca="1">IFERROR(VLOOKUP(B759,'[2]2017省级重点项目'!$B$3:$O$206,12,0),"")</f>
        <v>连江县</v>
      </c>
      <c r="AY759" s="14" t="str">
        <f ca="1">IFERROR(VLOOKUP(B759,'[2]2017省级重点项目'!$B$3:$O$206,9,0),"")</f>
        <v>无</v>
      </c>
      <c r="AZ759" s="14" t="str">
        <f ca="1">IFERROR(VLOOKUP(B759,'[2]2017省级重点项目'!$B$3:$O$206,10,0),"")</f>
        <v>无</v>
      </c>
    </row>
    <row r="760" s="1" customFormat="1" ht="78.75" spans="1:52">
      <c r="A760" s="11">
        <f>IF(AJ760="","",COUNTA($AJ$7:AJ760))</f>
        <v>728</v>
      </c>
      <c r="B760" s="15" t="s">
        <v>4873</v>
      </c>
      <c r="C760" s="16" t="s">
        <v>1607</v>
      </c>
      <c r="D760" s="16" t="s">
        <v>1607</v>
      </c>
      <c r="E760" s="16" t="s">
        <v>61</v>
      </c>
      <c r="F760" s="16" t="s">
        <v>78</v>
      </c>
      <c r="G760" s="11" t="s">
        <v>1140</v>
      </c>
      <c r="H760" s="16" t="s">
        <v>168</v>
      </c>
      <c r="I760" s="16" t="s">
        <v>659</v>
      </c>
      <c r="J760" s="16" t="s">
        <v>4874</v>
      </c>
      <c r="K760" s="24" t="s">
        <v>4558</v>
      </c>
      <c r="L760" s="20">
        <v>161000</v>
      </c>
      <c r="M760" s="24"/>
      <c r="N760" s="24"/>
      <c r="O760" s="24"/>
      <c r="P760" s="24"/>
      <c r="Q760" s="24"/>
      <c r="R760" s="26"/>
      <c r="S760" s="24"/>
      <c r="T760" s="24" t="s">
        <v>123</v>
      </c>
      <c r="U760" s="20">
        <v>1000</v>
      </c>
      <c r="V760" s="16" t="s">
        <v>4875</v>
      </c>
      <c r="W760" s="20">
        <v>0</v>
      </c>
      <c r="X760" s="16" t="s">
        <v>4875</v>
      </c>
      <c r="Y760" s="31"/>
      <c r="Z760" s="31"/>
      <c r="AA760" s="16"/>
      <c r="AB760" s="16"/>
      <c r="AC760" s="16"/>
      <c r="AD760" s="16"/>
      <c r="AE760" s="16"/>
      <c r="AF760" s="16"/>
      <c r="AG760" s="51" t="s">
        <v>4876</v>
      </c>
      <c r="AH760" s="16"/>
      <c r="AI760" s="16" t="s">
        <v>4877</v>
      </c>
      <c r="AJ760" s="49" t="s">
        <v>168</v>
      </c>
      <c r="AK760" s="24" t="s">
        <v>177</v>
      </c>
      <c r="AL760" s="24" t="s">
        <v>195</v>
      </c>
      <c r="AM760" s="11" t="s">
        <v>1607</v>
      </c>
      <c r="AN760" s="11"/>
      <c r="AO760" s="12" t="s">
        <v>333</v>
      </c>
      <c r="AP760" s="14"/>
      <c r="AQ760" s="14" t="s">
        <v>78</v>
      </c>
      <c r="AR760" s="14"/>
      <c r="AS760" s="14"/>
      <c r="AT760" s="14">
        <f ca="1">IFERROR(VLOOKUP(B760,'[2]2017省级重点项目'!$B$3:$O$206,6,0),"")</f>
        <v>161000</v>
      </c>
      <c r="AU760" s="14">
        <f ca="1" t="shared" si="67"/>
        <v>0</v>
      </c>
      <c r="AV760" s="14">
        <f ca="1">IFERROR(VLOOKUP(B760,'[2]2017省级重点项目'!$B$3:$O$206,7,0),"")</f>
        <v>1000</v>
      </c>
      <c r="AW760" s="14">
        <f ca="1" t="shared" si="68"/>
        <v>-1000</v>
      </c>
      <c r="AX760" s="14" t="str">
        <f ca="1">IFERROR(VLOOKUP(B760,'[2]2017省级重点项目'!$B$3:$O$206,12,0),"")</f>
        <v>连江县</v>
      </c>
      <c r="AY760" s="14" t="str">
        <f ca="1">IFERROR(VLOOKUP(B760,'[2]2017省级重点项目'!$B$3:$O$206,9,0),"")</f>
        <v>无</v>
      </c>
      <c r="AZ760" s="14" t="str">
        <f ca="1">IFERROR(VLOOKUP(B760,'[2]2017省级重点项目'!$B$3:$O$206,10,0),"")</f>
        <v>无</v>
      </c>
    </row>
    <row r="761" s="1" customFormat="1" ht="78.75" spans="1:52">
      <c r="A761" s="11">
        <f>IF(AJ761="","",COUNTA($AJ$7:AJ761))</f>
        <v>729</v>
      </c>
      <c r="B761" s="14" t="s">
        <v>4878</v>
      </c>
      <c r="C761" s="12" t="s">
        <v>61</v>
      </c>
      <c r="D761" s="12" t="s">
        <v>61</v>
      </c>
      <c r="E761" s="14" t="s">
        <v>61</v>
      </c>
      <c r="F761" s="14" t="s">
        <v>78</v>
      </c>
      <c r="G761" s="11" t="s">
        <v>1140</v>
      </c>
      <c r="H761" s="24" t="s">
        <v>168</v>
      </c>
      <c r="I761" s="14" t="s">
        <v>180</v>
      </c>
      <c r="J761" s="12" t="s">
        <v>4879</v>
      </c>
      <c r="K761" s="13" t="s">
        <v>4527</v>
      </c>
      <c r="L761" s="21">
        <v>60000</v>
      </c>
      <c r="M761" s="13"/>
      <c r="N761" s="11">
        <v>60000</v>
      </c>
      <c r="O761" s="11"/>
      <c r="P761" s="11"/>
      <c r="Q761" s="11"/>
      <c r="R761" s="11"/>
      <c r="S761" s="17" t="s">
        <v>66</v>
      </c>
      <c r="T761" s="17" t="s">
        <v>123</v>
      </c>
      <c r="U761" s="20">
        <v>0</v>
      </c>
      <c r="V761" s="14" t="s">
        <v>4880</v>
      </c>
      <c r="W761" s="20">
        <v>0</v>
      </c>
      <c r="X761" s="14" t="s">
        <v>4881</v>
      </c>
      <c r="Y761" s="29"/>
      <c r="Z761" s="29"/>
      <c r="AA761" s="14"/>
      <c r="AB761" s="14"/>
      <c r="AC761" s="14"/>
      <c r="AD761" s="14"/>
      <c r="AE761" s="14"/>
      <c r="AF761" s="14"/>
      <c r="AG761" s="22" t="s">
        <v>4882</v>
      </c>
      <c r="AH761" s="13" t="s">
        <v>187</v>
      </c>
      <c r="AI761" s="14" t="s">
        <v>4883</v>
      </c>
      <c r="AJ761" s="49" t="s">
        <v>168</v>
      </c>
      <c r="AK761" s="24" t="s">
        <v>177</v>
      </c>
      <c r="AL761" s="24" t="s">
        <v>195</v>
      </c>
      <c r="AM761" s="11" t="s">
        <v>1607</v>
      </c>
      <c r="AN761" s="90"/>
      <c r="AO761" s="93"/>
      <c r="AP761" s="94"/>
      <c r="AQ761" s="94"/>
      <c r="AR761" s="94"/>
      <c r="AS761" s="94"/>
      <c r="AT761" s="14" t="str">
        <f ca="1">IFERROR(VLOOKUP(B761,'[2]2017省级重点项目'!$B$3:$O$206,6,0),"")</f>
        <v/>
      </c>
      <c r="AU761" s="14" t="str">
        <f ca="1" t="shared" si="67"/>
        <v/>
      </c>
      <c r="AV761" s="14" t="str">
        <f ca="1">IFERROR(VLOOKUP(B761,'[2]2017省级重点项目'!$B$3:$O$206,7,0),"")</f>
        <v/>
      </c>
      <c r="AW761" s="14" t="str">
        <f ca="1" t="shared" si="68"/>
        <v/>
      </c>
      <c r="AX761" s="14" t="str">
        <f ca="1">IFERROR(VLOOKUP(B761,'[2]2017省级重点项目'!$B$3:$O$206,12,0),"")</f>
        <v/>
      </c>
      <c r="AY761" s="14" t="str">
        <f ca="1">IFERROR(VLOOKUP(B761,'[2]2017省级重点项目'!$B$3:$O$206,9,0),"")</f>
        <v/>
      </c>
      <c r="AZ761" s="14" t="str">
        <f ca="1">IFERROR(VLOOKUP(B761,'[2]2017省级重点项目'!$B$3:$O$206,10,0),"")</f>
        <v/>
      </c>
    </row>
    <row r="762" s="1" customFormat="1" ht="21" customHeight="1" spans="1:53">
      <c r="A762" s="11"/>
      <c r="B762" s="11" t="s">
        <v>1628</v>
      </c>
      <c r="C762" s="11"/>
      <c r="D762" s="11"/>
      <c r="E762" s="11"/>
      <c r="F762" s="11"/>
      <c r="G762" s="11"/>
      <c r="H762" s="11"/>
      <c r="I762" s="11"/>
      <c r="J762" s="11">
        <f ca="1">COUNTIFS(AM:AM,"预备前期",G:G,B762)</f>
        <v>25</v>
      </c>
      <c r="K762" s="11" t="s">
        <v>56</v>
      </c>
      <c r="L762" s="20">
        <f ca="1">SUMIFS(L:L,AM:AM,"预备前期",G:G,B762)</f>
        <v>8230134</v>
      </c>
      <c r="M762" s="11"/>
      <c r="N762" s="11"/>
      <c r="O762" s="11"/>
      <c r="P762" s="11"/>
      <c r="Q762" s="11"/>
      <c r="R762" s="11"/>
      <c r="S762" s="11"/>
      <c r="T762" s="11"/>
      <c r="U762" s="20">
        <v>0</v>
      </c>
      <c r="V762" s="11"/>
      <c r="W762" s="20">
        <v>0</v>
      </c>
      <c r="X762" s="11"/>
      <c r="Y762" s="29"/>
      <c r="Z762" s="29"/>
      <c r="AA762" s="11"/>
      <c r="AB762" s="11"/>
      <c r="AC762" s="11"/>
      <c r="AD762" s="11"/>
      <c r="AE762" s="11"/>
      <c r="AF762" s="11"/>
      <c r="AG762" s="43"/>
      <c r="AH762" s="44"/>
      <c r="AI762" s="44"/>
      <c r="AJ762" s="45"/>
      <c r="AK762" s="44"/>
      <c r="AL762" s="44"/>
      <c r="AM762" s="11"/>
      <c r="AN762" s="11"/>
      <c r="AO762" s="13"/>
      <c r="AP762" s="11"/>
      <c r="AQ762" s="11"/>
      <c r="AR762" s="14"/>
      <c r="AS762" s="11"/>
      <c r="AT762" s="11"/>
      <c r="AU762" s="11"/>
      <c r="AV762" s="11"/>
      <c r="AW762" s="11"/>
      <c r="AX762" s="11"/>
      <c r="AY762" s="11"/>
      <c r="AZ762" s="11"/>
      <c r="BA762" s="79"/>
    </row>
    <row r="763" s="1" customFormat="1" ht="90" customHeight="1" spans="1:52">
      <c r="A763" s="11">
        <f>IF(AJ763="","",COUNTA($AJ$7:AJ763))</f>
        <v>730</v>
      </c>
      <c r="B763" s="14" t="s">
        <v>4884</v>
      </c>
      <c r="C763" s="14" t="s">
        <v>78</v>
      </c>
      <c r="D763" s="14" t="s">
        <v>78</v>
      </c>
      <c r="E763" s="14" t="s">
        <v>78</v>
      </c>
      <c r="F763" s="14" t="s">
        <v>61</v>
      </c>
      <c r="G763" s="11" t="s">
        <v>1628</v>
      </c>
      <c r="H763" s="14" t="s">
        <v>727</v>
      </c>
      <c r="I763" s="14" t="s">
        <v>1698</v>
      </c>
      <c r="J763" s="14" t="s">
        <v>4885</v>
      </c>
      <c r="K763" s="11" t="s">
        <v>3088</v>
      </c>
      <c r="L763" s="20">
        <v>112060</v>
      </c>
      <c r="M763" s="11">
        <v>0</v>
      </c>
      <c r="N763" s="11">
        <v>46000</v>
      </c>
      <c r="O763" s="11">
        <v>66060</v>
      </c>
      <c r="P763" s="11">
        <v>0</v>
      </c>
      <c r="Q763" s="11">
        <v>0</v>
      </c>
      <c r="R763" s="11">
        <v>0</v>
      </c>
      <c r="S763" s="11" t="s">
        <v>83</v>
      </c>
      <c r="T763" s="11" t="s">
        <v>35</v>
      </c>
      <c r="U763" s="142">
        <v>44103</v>
      </c>
      <c r="V763" s="14" t="s">
        <v>4886</v>
      </c>
      <c r="W763" s="20">
        <v>1760</v>
      </c>
      <c r="X763" s="14" t="s">
        <v>4887</v>
      </c>
      <c r="Y763" s="29">
        <v>12</v>
      </c>
      <c r="Z763" s="29"/>
      <c r="AA763" s="14">
        <v>48</v>
      </c>
      <c r="AB763" s="14">
        <v>48</v>
      </c>
      <c r="AC763" s="14">
        <v>0</v>
      </c>
      <c r="AD763" s="14">
        <v>0</v>
      </c>
      <c r="AE763" s="14">
        <v>0</v>
      </c>
      <c r="AF763" s="14">
        <v>0</v>
      </c>
      <c r="AG763" s="47" t="s">
        <v>4888</v>
      </c>
      <c r="AH763" s="14" t="s">
        <v>4889</v>
      </c>
      <c r="AI763" s="14" t="s">
        <v>4890</v>
      </c>
      <c r="AJ763" s="45" t="s">
        <v>727</v>
      </c>
      <c r="AK763" s="11" t="s">
        <v>735</v>
      </c>
      <c r="AL763" s="24" t="s">
        <v>1704</v>
      </c>
      <c r="AM763" s="11" t="s">
        <v>1607</v>
      </c>
      <c r="AN763" s="11"/>
      <c r="AO763" s="12"/>
      <c r="AP763" s="14"/>
      <c r="AQ763" s="14"/>
      <c r="AR763" s="14"/>
      <c r="AS763" s="14"/>
      <c r="AT763" s="14" t="str">
        <f ca="1">IFERROR(VLOOKUP(B763,'[2]2017省级重点项目'!$B$3:$O$206,6,0),"")</f>
        <v/>
      </c>
      <c r="AU763" s="14" t="str">
        <f ca="1" t="shared" ref="AU763:AU787" si="69">IFERROR(L763-AT763,"")</f>
        <v/>
      </c>
      <c r="AV763" s="14" t="str">
        <f ca="1">IFERROR(VLOOKUP(B763,'[2]2017省级重点项目'!$B$3:$O$206,7,0),"")</f>
        <v/>
      </c>
      <c r="AW763" s="14" t="str">
        <f ca="1" t="shared" ref="AW763:AW787" si="70">IFERROR(W763-AV763,"")</f>
        <v/>
      </c>
      <c r="AX763" s="14" t="str">
        <f ca="1">IFERROR(VLOOKUP(B763,'[2]2017省级重点项目'!$B$3:$O$206,12,0),"")</f>
        <v/>
      </c>
      <c r="AY763" s="14" t="str">
        <f ca="1">IFERROR(VLOOKUP(B763,'[2]2017省级重点项目'!$B$3:$O$206,9,0),"")</f>
        <v/>
      </c>
      <c r="AZ763" s="14" t="str">
        <f ca="1">IFERROR(VLOOKUP(B763,'[2]2017省级重点项目'!$B$3:$O$206,10,0),"")</f>
        <v/>
      </c>
    </row>
    <row r="764" s="1" customFormat="1" ht="60" customHeight="1" spans="1:52">
      <c r="A764" s="11">
        <f>IF(AJ764="","",COUNTA($AJ$7:AJ764))</f>
        <v>731</v>
      </c>
      <c r="B764" s="14" t="s">
        <v>4891</v>
      </c>
      <c r="C764" s="14" t="s">
        <v>1607</v>
      </c>
      <c r="D764" s="14" t="s">
        <v>1607</v>
      </c>
      <c r="E764" s="14" t="s">
        <v>1677</v>
      </c>
      <c r="F764" s="14" t="s">
        <v>61</v>
      </c>
      <c r="G764" s="11" t="s">
        <v>1628</v>
      </c>
      <c r="H764" s="14" t="s">
        <v>727</v>
      </c>
      <c r="I764" s="14" t="s">
        <v>1698</v>
      </c>
      <c r="J764" s="14" t="s">
        <v>4892</v>
      </c>
      <c r="K764" s="11" t="s">
        <v>4522</v>
      </c>
      <c r="L764" s="20">
        <v>82876</v>
      </c>
      <c r="M764" s="11">
        <v>0</v>
      </c>
      <c r="N764" s="11">
        <v>82876</v>
      </c>
      <c r="O764" s="11">
        <v>0</v>
      </c>
      <c r="P764" s="11">
        <v>0</v>
      </c>
      <c r="Q764" s="11">
        <v>0</v>
      </c>
      <c r="R764" s="11">
        <v>0</v>
      </c>
      <c r="S764" s="11" t="s">
        <v>66</v>
      </c>
      <c r="T764" s="11" t="s">
        <v>35</v>
      </c>
      <c r="U764" s="20">
        <v>0</v>
      </c>
      <c r="V764" s="14" t="s">
        <v>4893</v>
      </c>
      <c r="W764" s="20">
        <v>0</v>
      </c>
      <c r="X764" s="14" t="s">
        <v>4894</v>
      </c>
      <c r="Y764" s="29"/>
      <c r="Z764" s="29"/>
      <c r="AA764" s="14">
        <v>20.53</v>
      </c>
      <c r="AB764" s="14">
        <v>20.53</v>
      </c>
      <c r="AC764" s="14">
        <v>0</v>
      </c>
      <c r="AD764" s="14">
        <v>0</v>
      </c>
      <c r="AE764" s="14">
        <v>0</v>
      </c>
      <c r="AF764" s="14">
        <v>0</v>
      </c>
      <c r="AG764" s="47" t="s">
        <v>4895</v>
      </c>
      <c r="AH764" s="14"/>
      <c r="AI764" s="14" t="s">
        <v>4896</v>
      </c>
      <c r="AJ764" s="45" t="s">
        <v>727</v>
      </c>
      <c r="AK764" s="11" t="s">
        <v>735</v>
      </c>
      <c r="AL764" s="24" t="s">
        <v>1704</v>
      </c>
      <c r="AM764" s="11" t="s">
        <v>1607</v>
      </c>
      <c r="AN764" s="11"/>
      <c r="AO764" s="12" t="s">
        <v>1639</v>
      </c>
      <c r="AP764" s="14"/>
      <c r="AQ764" s="14"/>
      <c r="AR764" s="14"/>
      <c r="AS764" s="14"/>
      <c r="AT764" s="14" t="str">
        <f ca="1">IFERROR(VLOOKUP(B764,'[2]2017省级重点项目'!$B$3:$O$206,6,0),"")</f>
        <v/>
      </c>
      <c r="AU764" s="14" t="str">
        <f ca="1" t="shared" si="69"/>
        <v/>
      </c>
      <c r="AV764" s="14" t="str">
        <f ca="1">IFERROR(VLOOKUP(B764,'[2]2017省级重点项目'!$B$3:$O$206,7,0),"")</f>
        <v/>
      </c>
      <c r="AW764" s="14" t="str">
        <f ca="1" t="shared" si="70"/>
        <v/>
      </c>
      <c r="AX764" s="14" t="str">
        <f ca="1">IFERROR(VLOOKUP(B764,'[2]2017省级重点项目'!$B$3:$O$206,12,0),"")</f>
        <v/>
      </c>
      <c r="AY764" s="14" t="str">
        <f ca="1">IFERROR(VLOOKUP(B764,'[2]2017省级重点项目'!$B$3:$O$206,9,0),"")</f>
        <v/>
      </c>
      <c r="AZ764" s="14" t="str">
        <f ca="1">IFERROR(VLOOKUP(B764,'[2]2017省级重点项目'!$B$3:$O$206,10,0),"")</f>
        <v/>
      </c>
    </row>
    <row r="765" s="1" customFormat="1" ht="64" customHeight="1" spans="1:52">
      <c r="A765" s="11">
        <f>IF(AJ765="","",COUNTA($AJ$7:AJ765))</f>
        <v>732</v>
      </c>
      <c r="B765" s="14" t="s">
        <v>4897</v>
      </c>
      <c r="C765" s="14" t="s">
        <v>1607</v>
      </c>
      <c r="D765" s="14" t="s">
        <v>1607</v>
      </c>
      <c r="E765" s="14" t="s">
        <v>1677</v>
      </c>
      <c r="F765" s="14" t="s">
        <v>61</v>
      </c>
      <c r="G765" s="11" t="s">
        <v>1628</v>
      </c>
      <c r="H765" s="14" t="s">
        <v>727</v>
      </c>
      <c r="I765" s="14" t="s">
        <v>1698</v>
      </c>
      <c r="J765" s="14" t="s">
        <v>4898</v>
      </c>
      <c r="K765" s="11" t="s">
        <v>3088</v>
      </c>
      <c r="L765" s="20">
        <v>31700</v>
      </c>
      <c r="M765" s="11">
        <v>0</v>
      </c>
      <c r="N765" s="11">
        <v>11700</v>
      </c>
      <c r="O765" s="11">
        <v>0</v>
      </c>
      <c r="P765" s="11">
        <v>0</v>
      </c>
      <c r="Q765" s="11">
        <v>0</v>
      </c>
      <c r="R765" s="11">
        <v>20000</v>
      </c>
      <c r="S765" s="11" t="s">
        <v>66</v>
      </c>
      <c r="T765" s="11" t="s">
        <v>35</v>
      </c>
      <c r="U765" s="20">
        <v>0</v>
      </c>
      <c r="V765" s="14" t="s">
        <v>4899</v>
      </c>
      <c r="W765" s="20">
        <v>0</v>
      </c>
      <c r="X765" s="14" t="s">
        <v>4894</v>
      </c>
      <c r="Y765" s="14"/>
      <c r="Z765" s="14"/>
      <c r="AA765" s="14">
        <v>15.16</v>
      </c>
      <c r="AB765" s="14">
        <v>15.16</v>
      </c>
      <c r="AC765" s="14">
        <v>0</v>
      </c>
      <c r="AD765" s="14">
        <v>0</v>
      </c>
      <c r="AE765" s="14">
        <v>0</v>
      </c>
      <c r="AF765" s="14">
        <v>0</v>
      </c>
      <c r="AG765" s="47" t="s">
        <v>4900</v>
      </c>
      <c r="AH765" s="14" t="s">
        <v>4901</v>
      </c>
      <c r="AI765" s="14" t="s">
        <v>4902</v>
      </c>
      <c r="AJ765" s="45" t="s">
        <v>727</v>
      </c>
      <c r="AK765" s="11" t="s">
        <v>735</v>
      </c>
      <c r="AL765" s="11" t="s">
        <v>1704</v>
      </c>
      <c r="AM765" s="45" t="s">
        <v>1607</v>
      </c>
      <c r="AN765" s="45"/>
      <c r="AO765" s="22"/>
      <c r="AP765" s="47"/>
      <c r="AQ765" s="47"/>
      <c r="AR765" s="47"/>
      <c r="AS765" s="47"/>
      <c r="AT765" s="47"/>
      <c r="AU765" s="47"/>
      <c r="AV765" s="47"/>
      <c r="AW765" s="47"/>
      <c r="AX765" s="47"/>
      <c r="AY765" s="47"/>
      <c r="AZ765" s="47"/>
    </row>
    <row r="766" s="1" customFormat="1" ht="120" spans="1:52">
      <c r="A766" s="11">
        <f>IF(AJ766="","",COUNTA($AJ$7:AJ766))</f>
        <v>733</v>
      </c>
      <c r="B766" s="12" t="s">
        <v>4903</v>
      </c>
      <c r="C766" s="12" t="s">
        <v>61</v>
      </c>
      <c r="D766" s="12" t="s">
        <v>61</v>
      </c>
      <c r="E766" s="12" t="s">
        <v>61</v>
      </c>
      <c r="F766" s="12" t="s">
        <v>78</v>
      </c>
      <c r="G766" s="13" t="s">
        <v>1628</v>
      </c>
      <c r="H766" s="12" t="s">
        <v>600</v>
      </c>
      <c r="I766" s="12" t="s">
        <v>1131</v>
      </c>
      <c r="J766" s="12" t="s">
        <v>4904</v>
      </c>
      <c r="K766" s="13" t="s">
        <v>3088</v>
      </c>
      <c r="L766" s="21">
        <v>270000</v>
      </c>
      <c r="M766" s="13">
        <v>0</v>
      </c>
      <c r="N766" s="13">
        <v>250000</v>
      </c>
      <c r="O766" s="13">
        <v>0</v>
      </c>
      <c r="P766" s="13">
        <v>0</v>
      </c>
      <c r="Q766" s="13">
        <v>0</v>
      </c>
      <c r="R766" s="13">
        <v>0</v>
      </c>
      <c r="S766" s="13" t="s">
        <v>937</v>
      </c>
      <c r="T766" s="13" t="s">
        <v>35</v>
      </c>
      <c r="U766" s="21">
        <v>0</v>
      </c>
      <c r="V766" s="12" t="s">
        <v>1912</v>
      </c>
      <c r="W766" s="21">
        <v>0</v>
      </c>
      <c r="X766" s="12" t="s">
        <v>1912</v>
      </c>
      <c r="Y766" s="30"/>
      <c r="Z766" s="30"/>
      <c r="AA766" s="12">
        <v>202.586</v>
      </c>
      <c r="AB766" s="12">
        <v>0</v>
      </c>
      <c r="AC766" s="12">
        <v>0</v>
      </c>
      <c r="AD766" s="12">
        <v>0</v>
      </c>
      <c r="AE766" s="12">
        <v>0</v>
      </c>
      <c r="AF766" s="12">
        <v>0</v>
      </c>
      <c r="AG766" s="22" t="s">
        <v>1787</v>
      </c>
      <c r="AH766" s="12" t="s">
        <v>1788</v>
      </c>
      <c r="AI766" s="12" t="s">
        <v>1789</v>
      </c>
      <c r="AJ766" s="46" t="s">
        <v>600</v>
      </c>
      <c r="AK766" s="13" t="s">
        <v>601</v>
      </c>
      <c r="AL766" s="24" t="s">
        <v>602</v>
      </c>
      <c r="AM766" s="13" t="s">
        <v>1607</v>
      </c>
      <c r="AN766" s="13"/>
      <c r="AO766" s="12" t="s">
        <v>1639</v>
      </c>
      <c r="AP766" s="12"/>
      <c r="AQ766" s="12"/>
      <c r="AR766" s="12"/>
      <c r="AS766" s="12"/>
      <c r="AT766" s="14" t="str">
        <f ca="1">IFERROR(VLOOKUP(B766,'[2]2017省级重点项目'!$B$3:$O$206,6,0),"")</f>
        <v/>
      </c>
      <c r="AU766" s="14" t="str">
        <f ca="1" t="shared" si="69"/>
        <v/>
      </c>
      <c r="AV766" s="14" t="str">
        <f ca="1">IFERROR(VLOOKUP(B766,'[2]2017省级重点项目'!$B$3:$O$206,7,0),"")</f>
        <v/>
      </c>
      <c r="AW766" s="14" t="str">
        <f ca="1" t="shared" si="70"/>
        <v/>
      </c>
      <c r="AX766" s="14" t="str">
        <f ca="1">IFERROR(VLOOKUP(B766,'[2]2017省级重点项目'!$B$3:$O$206,12,0),"")</f>
        <v/>
      </c>
      <c r="AY766" s="14" t="str">
        <f ca="1">IFERROR(VLOOKUP(B766,'[2]2017省级重点项目'!$B$3:$O$206,9,0),"")</f>
        <v/>
      </c>
      <c r="AZ766" s="14" t="str">
        <f ca="1">IFERROR(VLOOKUP(B766,'[2]2017省级重点项目'!$B$3:$O$206,10,0),"")</f>
        <v/>
      </c>
    </row>
    <row r="767" s="1" customFormat="1" ht="69" customHeight="1" spans="1:52">
      <c r="A767" s="11">
        <f>IF(AJ767="","",COUNTA($AJ$7:AJ767))</f>
        <v>734</v>
      </c>
      <c r="B767" s="12" t="s">
        <v>4905</v>
      </c>
      <c r="C767" s="12" t="s">
        <v>61</v>
      </c>
      <c r="D767" s="12" t="s">
        <v>61</v>
      </c>
      <c r="E767" s="12" t="s">
        <v>61</v>
      </c>
      <c r="F767" s="12" t="s">
        <v>78</v>
      </c>
      <c r="G767" s="13" t="s">
        <v>1628</v>
      </c>
      <c r="H767" s="12" t="s">
        <v>600</v>
      </c>
      <c r="I767" s="12" t="s">
        <v>1835</v>
      </c>
      <c r="J767" s="12" t="s">
        <v>4906</v>
      </c>
      <c r="K767" s="13" t="s">
        <v>3073</v>
      </c>
      <c r="L767" s="21">
        <v>360000</v>
      </c>
      <c r="M767" s="13">
        <v>0</v>
      </c>
      <c r="N767" s="13">
        <v>360000</v>
      </c>
      <c r="O767" s="13">
        <v>0</v>
      </c>
      <c r="P767" s="13">
        <v>0</v>
      </c>
      <c r="Q767" s="13">
        <v>0</v>
      </c>
      <c r="R767" s="13">
        <v>0</v>
      </c>
      <c r="S767" s="13" t="s">
        <v>4907</v>
      </c>
      <c r="T767" s="13" t="s">
        <v>35</v>
      </c>
      <c r="U767" s="21">
        <v>0</v>
      </c>
      <c r="V767" s="12" t="s">
        <v>1912</v>
      </c>
      <c r="W767" s="21">
        <v>0</v>
      </c>
      <c r="X767" s="12" t="s">
        <v>1912</v>
      </c>
      <c r="Y767" s="30"/>
      <c r="Z767" s="30"/>
      <c r="AA767" s="12">
        <v>156</v>
      </c>
      <c r="AB767" s="12">
        <v>0</v>
      </c>
      <c r="AC767" s="12">
        <v>0</v>
      </c>
      <c r="AD767" s="12">
        <v>0</v>
      </c>
      <c r="AE767" s="12">
        <v>0</v>
      </c>
      <c r="AF767" s="12">
        <v>0</v>
      </c>
      <c r="AG767" s="22" t="s">
        <v>4908</v>
      </c>
      <c r="AH767" s="12" t="s">
        <v>4909</v>
      </c>
      <c r="AI767" s="12">
        <v>13635292299</v>
      </c>
      <c r="AJ767" s="46" t="s">
        <v>600</v>
      </c>
      <c r="AK767" s="13" t="s">
        <v>601</v>
      </c>
      <c r="AL767" s="24" t="s">
        <v>602</v>
      </c>
      <c r="AM767" s="13" t="s">
        <v>1607</v>
      </c>
      <c r="AN767" s="13"/>
      <c r="AO767" s="12" t="s">
        <v>1639</v>
      </c>
      <c r="AP767" s="12" t="s">
        <v>78</v>
      </c>
      <c r="AQ767" s="12"/>
      <c r="AR767" s="12"/>
      <c r="AS767" s="12"/>
      <c r="AT767" s="14" t="str">
        <f ca="1">IFERROR(VLOOKUP(B767,'[2]2017省级重点项目'!$B$3:$O$206,6,0),"")</f>
        <v/>
      </c>
      <c r="AU767" s="14" t="str">
        <f ca="1" t="shared" si="69"/>
        <v/>
      </c>
      <c r="AV767" s="14" t="str">
        <f ca="1">IFERROR(VLOOKUP(B767,'[2]2017省级重点项目'!$B$3:$O$206,7,0),"")</f>
        <v/>
      </c>
      <c r="AW767" s="14" t="str">
        <f ca="1" t="shared" si="70"/>
        <v/>
      </c>
      <c r="AX767" s="14" t="str">
        <f ca="1">IFERROR(VLOOKUP(B767,'[2]2017省级重点项目'!$B$3:$O$206,12,0),"")</f>
        <v/>
      </c>
      <c r="AY767" s="14" t="str">
        <f ca="1">IFERROR(VLOOKUP(B767,'[2]2017省级重点项目'!$B$3:$O$206,9,0),"")</f>
        <v/>
      </c>
      <c r="AZ767" s="14" t="str">
        <f ca="1">IFERROR(VLOOKUP(B767,'[2]2017省级重点项目'!$B$3:$O$206,10,0),"")</f>
        <v/>
      </c>
    </row>
    <row r="768" s="1" customFormat="1" ht="78" customHeight="1" spans="1:52">
      <c r="A768" s="11">
        <f>IF(AJ768="","",COUNTA($AJ$7:AJ768))</f>
        <v>735</v>
      </c>
      <c r="B768" s="12" t="s">
        <v>4910</v>
      </c>
      <c r="C768" s="12" t="s">
        <v>61</v>
      </c>
      <c r="D768" s="12" t="s">
        <v>61</v>
      </c>
      <c r="E768" s="12" t="s">
        <v>61</v>
      </c>
      <c r="F768" s="12" t="s">
        <v>61</v>
      </c>
      <c r="G768" s="13" t="s">
        <v>1628</v>
      </c>
      <c r="H768" s="12" t="s">
        <v>600</v>
      </c>
      <c r="I768" s="12" t="s">
        <v>1042</v>
      </c>
      <c r="J768" s="12" t="s">
        <v>4911</v>
      </c>
      <c r="K768" s="13" t="s">
        <v>3088</v>
      </c>
      <c r="L768" s="21">
        <v>125698</v>
      </c>
      <c r="M768" s="13"/>
      <c r="N768" s="13">
        <v>125698</v>
      </c>
      <c r="O768" s="13">
        <v>0</v>
      </c>
      <c r="P768" s="13">
        <v>0</v>
      </c>
      <c r="Q768" s="13">
        <v>0</v>
      </c>
      <c r="R768" s="13">
        <v>0</v>
      </c>
      <c r="S768" s="13" t="s">
        <v>66</v>
      </c>
      <c r="T768" s="13" t="s">
        <v>35</v>
      </c>
      <c r="U768" s="21">
        <v>0</v>
      </c>
      <c r="V768" s="12" t="s">
        <v>1912</v>
      </c>
      <c r="W768" s="21">
        <v>0</v>
      </c>
      <c r="X768" s="12" t="s">
        <v>1912</v>
      </c>
      <c r="Y768" s="30"/>
      <c r="Z768" s="30"/>
      <c r="AA768" s="12">
        <v>53.36</v>
      </c>
      <c r="AB768" s="12">
        <v>0</v>
      </c>
      <c r="AC768" s="12">
        <v>0</v>
      </c>
      <c r="AD768" s="12">
        <v>0</v>
      </c>
      <c r="AE768" s="12">
        <v>0</v>
      </c>
      <c r="AF768" s="12">
        <v>0</v>
      </c>
      <c r="AG768" s="22" t="s">
        <v>4912</v>
      </c>
      <c r="AH768" s="12" t="s">
        <v>4038</v>
      </c>
      <c r="AI768" s="12">
        <v>18650366960</v>
      </c>
      <c r="AJ768" s="46" t="s">
        <v>600</v>
      </c>
      <c r="AK768" s="13" t="s">
        <v>601</v>
      </c>
      <c r="AL768" s="24" t="s">
        <v>1874</v>
      </c>
      <c r="AM768" s="13" t="s">
        <v>1607</v>
      </c>
      <c r="AN768" s="12"/>
      <c r="AO768" s="12"/>
      <c r="AP768" s="12"/>
      <c r="AQ768" s="12"/>
      <c r="AR768" s="12"/>
      <c r="AS768" s="12"/>
      <c r="AT768" s="14" t="str">
        <f ca="1">IFERROR(VLOOKUP(B768,'[2]2017省级重点项目'!$B$3:$O$206,6,0),"")</f>
        <v/>
      </c>
      <c r="AU768" s="14" t="str">
        <f ca="1" t="shared" si="69"/>
        <v/>
      </c>
      <c r="AV768" s="14" t="str">
        <f ca="1">IFERROR(VLOOKUP(B768,'[2]2017省级重点项目'!$B$3:$O$206,7,0),"")</f>
        <v/>
      </c>
      <c r="AW768" s="14" t="str">
        <f ca="1" t="shared" si="70"/>
        <v/>
      </c>
      <c r="AX768" s="14" t="str">
        <f ca="1">IFERROR(VLOOKUP(B768,'[2]2017省级重点项目'!$B$3:$O$206,12,0),"")</f>
        <v/>
      </c>
      <c r="AY768" s="14" t="str">
        <f ca="1">IFERROR(VLOOKUP(B768,'[2]2017省级重点项目'!$B$3:$O$206,9,0),"")</f>
        <v/>
      </c>
      <c r="AZ768" s="14" t="str">
        <f ca="1">IFERROR(VLOOKUP(B768,'[2]2017省级重点项目'!$B$3:$O$206,10,0),"")</f>
        <v/>
      </c>
    </row>
    <row r="769" s="1" customFormat="1" ht="78" customHeight="1" spans="1:52">
      <c r="A769" s="11">
        <f>IF(AJ769="","",COUNTA($AJ$7:AJ769))</f>
        <v>736</v>
      </c>
      <c r="B769" s="12" t="s">
        <v>4913</v>
      </c>
      <c r="C769" s="12" t="s">
        <v>4706</v>
      </c>
      <c r="D769" s="12" t="s">
        <v>78</v>
      </c>
      <c r="E769" s="12" t="s">
        <v>61</v>
      </c>
      <c r="F769" s="12" t="s">
        <v>61</v>
      </c>
      <c r="G769" s="13" t="s">
        <v>1628</v>
      </c>
      <c r="H769" s="12" t="s">
        <v>62</v>
      </c>
      <c r="I769" s="12" t="s">
        <v>748</v>
      </c>
      <c r="J769" s="12" t="s">
        <v>4914</v>
      </c>
      <c r="K769" s="13" t="s">
        <v>4527</v>
      </c>
      <c r="L769" s="21">
        <v>50000</v>
      </c>
      <c r="M769" s="13">
        <v>0</v>
      </c>
      <c r="N769" s="13">
        <v>50000</v>
      </c>
      <c r="O769" s="13">
        <v>0</v>
      </c>
      <c r="P769" s="13">
        <v>0</v>
      </c>
      <c r="Q769" s="13">
        <v>0</v>
      </c>
      <c r="R769" s="13">
        <v>0</v>
      </c>
      <c r="S769" s="13" t="s">
        <v>66</v>
      </c>
      <c r="T769" s="13" t="s">
        <v>61</v>
      </c>
      <c r="U769" s="21">
        <v>0</v>
      </c>
      <c r="V769" s="12" t="s">
        <v>4419</v>
      </c>
      <c r="W769" s="21">
        <v>0</v>
      </c>
      <c r="X769" s="12" t="s">
        <v>4915</v>
      </c>
      <c r="Y769" s="30"/>
      <c r="Z769" s="30"/>
      <c r="AA769" s="12">
        <v>15</v>
      </c>
      <c r="AB769" s="12">
        <v>0</v>
      </c>
      <c r="AC769" s="12">
        <v>0</v>
      </c>
      <c r="AD769" s="12">
        <v>0</v>
      </c>
      <c r="AE769" s="12">
        <v>0</v>
      </c>
      <c r="AF769" s="12">
        <v>0</v>
      </c>
      <c r="AG769" s="22" t="s">
        <v>4916</v>
      </c>
      <c r="AH769" s="12" t="s">
        <v>4917</v>
      </c>
      <c r="AI769" s="12" t="s">
        <v>4917</v>
      </c>
      <c r="AJ769" s="46" t="s">
        <v>62</v>
      </c>
      <c r="AK769" s="13" t="s">
        <v>73</v>
      </c>
      <c r="AL769" s="24" t="s">
        <v>1704</v>
      </c>
      <c r="AM769" s="13" t="s">
        <v>1607</v>
      </c>
      <c r="AN769" s="13"/>
      <c r="AO769" s="12" t="s">
        <v>1639</v>
      </c>
      <c r="AP769" s="12"/>
      <c r="AQ769" s="12"/>
      <c r="AR769" s="12"/>
      <c r="AS769" s="12"/>
      <c r="AT769" s="14" t="str">
        <f ca="1">IFERROR(VLOOKUP(B769,'[2]2017省级重点项目'!$B$3:$O$206,6,0),"")</f>
        <v/>
      </c>
      <c r="AU769" s="14" t="str">
        <f ca="1" t="shared" si="69"/>
        <v/>
      </c>
      <c r="AV769" s="14" t="str">
        <f ca="1">IFERROR(VLOOKUP(B769,'[2]2017省级重点项目'!$B$3:$O$206,7,0),"")</f>
        <v/>
      </c>
      <c r="AW769" s="14" t="str">
        <f ca="1" t="shared" si="70"/>
        <v/>
      </c>
      <c r="AX769" s="14" t="str">
        <f ca="1">IFERROR(VLOOKUP(B769,'[2]2017省级重点项目'!$B$3:$O$206,12,0),"")</f>
        <v/>
      </c>
      <c r="AY769" s="14" t="str">
        <f ca="1">IFERROR(VLOOKUP(B769,'[2]2017省级重点项目'!$B$3:$O$206,9,0),"")</f>
        <v/>
      </c>
      <c r="AZ769" s="14" t="str">
        <f ca="1">IFERROR(VLOOKUP(B769,'[2]2017省级重点项目'!$B$3:$O$206,10,0),"")</f>
        <v/>
      </c>
    </row>
    <row r="770" s="1" customFormat="1" ht="60" spans="1:52">
      <c r="A770" s="11">
        <f>IF(AJ770="","",COUNTA($AJ$7:AJ770))</f>
        <v>737</v>
      </c>
      <c r="B770" s="12" t="s">
        <v>4918</v>
      </c>
      <c r="C770" s="12" t="s">
        <v>1607</v>
      </c>
      <c r="D770" s="12" t="s">
        <v>78</v>
      </c>
      <c r="E770" s="12" t="s">
        <v>61</v>
      </c>
      <c r="F770" s="12" t="s">
        <v>61</v>
      </c>
      <c r="G770" s="13" t="s">
        <v>1628</v>
      </c>
      <c r="H770" s="12" t="s">
        <v>62</v>
      </c>
      <c r="I770" s="12" t="s">
        <v>748</v>
      </c>
      <c r="J770" s="12" t="s">
        <v>4919</v>
      </c>
      <c r="K770" s="13" t="s">
        <v>825</v>
      </c>
      <c r="L770" s="21">
        <v>30000</v>
      </c>
      <c r="M770" s="13">
        <v>0</v>
      </c>
      <c r="N770" s="13">
        <v>30000</v>
      </c>
      <c r="O770" s="13">
        <v>0</v>
      </c>
      <c r="P770" s="13">
        <v>0</v>
      </c>
      <c r="Q770" s="13">
        <v>0</v>
      </c>
      <c r="R770" s="13">
        <v>0</v>
      </c>
      <c r="S770" s="13" t="s">
        <v>66</v>
      </c>
      <c r="T770" s="13" t="s">
        <v>61</v>
      </c>
      <c r="U770" s="21">
        <v>0</v>
      </c>
      <c r="V770" s="12" t="s">
        <v>4920</v>
      </c>
      <c r="W770" s="21">
        <v>0</v>
      </c>
      <c r="X770" s="12" t="s">
        <v>4921</v>
      </c>
      <c r="Y770" s="30"/>
      <c r="Z770" s="30"/>
      <c r="AA770" s="12">
        <v>127</v>
      </c>
      <c r="AB770" s="12">
        <v>0</v>
      </c>
      <c r="AC770" s="12">
        <v>0</v>
      </c>
      <c r="AD770" s="12">
        <v>0</v>
      </c>
      <c r="AE770" s="12">
        <v>0</v>
      </c>
      <c r="AF770" s="12">
        <v>0</v>
      </c>
      <c r="AG770" s="22" t="s">
        <v>2663</v>
      </c>
      <c r="AH770" s="12" t="s">
        <v>4408</v>
      </c>
      <c r="AI770" s="12" t="s">
        <v>4408</v>
      </c>
      <c r="AJ770" s="46" t="s">
        <v>62</v>
      </c>
      <c r="AK770" s="13" t="s">
        <v>73</v>
      </c>
      <c r="AL770" s="24" t="s">
        <v>746</v>
      </c>
      <c r="AM770" s="13" t="s">
        <v>1607</v>
      </c>
      <c r="AN770" s="13"/>
      <c r="AO770" s="12" t="s">
        <v>1639</v>
      </c>
      <c r="AP770" s="12"/>
      <c r="AQ770" s="12"/>
      <c r="AR770" s="12"/>
      <c r="AS770" s="12"/>
      <c r="AT770" s="14" t="str">
        <f ca="1">IFERROR(VLOOKUP(B770,'[2]2017省级重点项目'!$B$3:$O$206,6,0),"")</f>
        <v/>
      </c>
      <c r="AU770" s="14" t="str">
        <f ca="1" t="shared" si="69"/>
        <v/>
      </c>
      <c r="AV770" s="14" t="str">
        <f ca="1">IFERROR(VLOOKUP(B770,'[2]2017省级重点项目'!$B$3:$O$206,7,0),"")</f>
        <v/>
      </c>
      <c r="AW770" s="14" t="str">
        <f ca="1" t="shared" si="70"/>
        <v/>
      </c>
      <c r="AX770" s="14" t="str">
        <f ca="1">IFERROR(VLOOKUP(B770,'[2]2017省级重点项目'!$B$3:$O$206,12,0),"")</f>
        <v/>
      </c>
      <c r="AY770" s="14" t="str">
        <f ca="1">IFERROR(VLOOKUP(B770,'[2]2017省级重点项目'!$B$3:$O$206,9,0),"")</f>
        <v/>
      </c>
      <c r="AZ770" s="14" t="str">
        <f ca="1">IFERROR(VLOOKUP(B770,'[2]2017省级重点项目'!$B$3:$O$206,10,0),"")</f>
        <v/>
      </c>
    </row>
    <row r="771" s="1" customFormat="1" ht="56" customHeight="1" spans="1:52">
      <c r="A771" s="11">
        <f>IF(AJ771="","",COUNTA($AJ$7:AJ771))</f>
        <v>738</v>
      </c>
      <c r="B771" s="12" t="s">
        <v>4922</v>
      </c>
      <c r="C771" s="12" t="s">
        <v>1607</v>
      </c>
      <c r="D771" s="12" t="s">
        <v>78</v>
      </c>
      <c r="E771" s="12" t="s">
        <v>78</v>
      </c>
      <c r="F771" s="12" t="s">
        <v>61</v>
      </c>
      <c r="G771" s="13" t="s">
        <v>1628</v>
      </c>
      <c r="H771" s="12" t="s">
        <v>62</v>
      </c>
      <c r="I771" s="12" t="s">
        <v>739</v>
      </c>
      <c r="J771" s="12" t="s">
        <v>4923</v>
      </c>
      <c r="K771" s="13" t="s">
        <v>4527</v>
      </c>
      <c r="L771" s="21">
        <v>80000</v>
      </c>
      <c r="M771" s="13">
        <v>0</v>
      </c>
      <c r="N771" s="13">
        <v>80000</v>
      </c>
      <c r="O771" s="13">
        <v>0</v>
      </c>
      <c r="P771" s="13">
        <v>0</v>
      </c>
      <c r="Q771" s="13">
        <v>0</v>
      </c>
      <c r="R771" s="13">
        <v>0</v>
      </c>
      <c r="S771" s="13" t="s">
        <v>66</v>
      </c>
      <c r="T771" s="13" t="s">
        <v>61</v>
      </c>
      <c r="U771" s="21">
        <v>0</v>
      </c>
      <c r="V771" s="12" t="s">
        <v>4924</v>
      </c>
      <c r="W771" s="21">
        <v>0</v>
      </c>
      <c r="X771" s="12" t="s">
        <v>4925</v>
      </c>
      <c r="Y771" s="30"/>
      <c r="Z771" s="30"/>
      <c r="AA771" s="12">
        <v>472.05</v>
      </c>
      <c r="AB771" s="12">
        <v>0</v>
      </c>
      <c r="AC771" s="12">
        <v>0</v>
      </c>
      <c r="AD771" s="12">
        <v>0</v>
      </c>
      <c r="AE771" s="12">
        <v>0</v>
      </c>
      <c r="AF771" s="12">
        <v>0</v>
      </c>
      <c r="AG771" s="22" t="s">
        <v>2663</v>
      </c>
      <c r="AH771" s="12" t="s">
        <v>4926</v>
      </c>
      <c r="AI771" s="12" t="s">
        <v>4926</v>
      </c>
      <c r="AJ771" s="46" t="s">
        <v>62</v>
      </c>
      <c r="AK771" s="13" t="s">
        <v>73</v>
      </c>
      <c r="AL771" s="24" t="s">
        <v>746</v>
      </c>
      <c r="AM771" s="13" t="s">
        <v>1607</v>
      </c>
      <c r="AN771" s="13"/>
      <c r="AO771" s="12" t="s">
        <v>1639</v>
      </c>
      <c r="AP771" s="12"/>
      <c r="AQ771" s="12"/>
      <c r="AR771" s="12"/>
      <c r="AS771" s="12"/>
      <c r="AT771" s="14" t="str">
        <f ca="1">IFERROR(VLOOKUP(B771,'[2]2017省级重点项目'!$B$3:$O$206,6,0),"")</f>
        <v/>
      </c>
      <c r="AU771" s="14" t="str">
        <f ca="1" t="shared" si="69"/>
        <v/>
      </c>
      <c r="AV771" s="14" t="str">
        <f ca="1">IFERROR(VLOOKUP(B771,'[2]2017省级重点项目'!$B$3:$O$206,7,0),"")</f>
        <v/>
      </c>
      <c r="AW771" s="14" t="str">
        <f ca="1" t="shared" si="70"/>
        <v/>
      </c>
      <c r="AX771" s="14" t="str">
        <f ca="1">IFERROR(VLOOKUP(B771,'[2]2017省级重点项目'!$B$3:$O$206,12,0),"")</f>
        <v/>
      </c>
      <c r="AY771" s="14" t="str">
        <f ca="1">IFERROR(VLOOKUP(B771,'[2]2017省级重点项目'!$B$3:$O$206,9,0),"")</f>
        <v/>
      </c>
      <c r="AZ771" s="14" t="str">
        <f ca="1">IFERROR(VLOOKUP(B771,'[2]2017省级重点项目'!$B$3:$O$206,10,0),"")</f>
        <v/>
      </c>
    </row>
    <row r="772" s="1" customFormat="1" ht="54" customHeight="1" spans="1:52">
      <c r="A772" s="11">
        <f>IF(AJ772="","",COUNTA($AJ$7:AJ772))</f>
        <v>739</v>
      </c>
      <c r="B772" s="12" t="s">
        <v>4927</v>
      </c>
      <c r="C772" s="12" t="s">
        <v>1607</v>
      </c>
      <c r="D772" s="12" t="s">
        <v>78</v>
      </c>
      <c r="E772" s="12" t="s">
        <v>61</v>
      </c>
      <c r="F772" s="12" t="s">
        <v>61</v>
      </c>
      <c r="G772" s="13" t="s">
        <v>1628</v>
      </c>
      <c r="H772" s="12" t="s">
        <v>62</v>
      </c>
      <c r="I772" s="12" t="s">
        <v>739</v>
      </c>
      <c r="J772" s="12" t="s">
        <v>4928</v>
      </c>
      <c r="K772" s="13" t="s">
        <v>4558</v>
      </c>
      <c r="L772" s="21">
        <v>50000</v>
      </c>
      <c r="M772" s="13">
        <v>0</v>
      </c>
      <c r="N772" s="13">
        <v>50000</v>
      </c>
      <c r="O772" s="13">
        <v>0</v>
      </c>
      <c r="P772" s="13">
        <v>0</v>
      </c>
      <c r="Q772" s="13">
        <v>0</v>
      </c>
      <c r="R772" s="13">
        <v>0</v>
      </c>
      <c r="S772" s="13" t="s">
        <v>66</v>
      </c>
      <c r="T772" s="13" t="s">
        <v>61</v>
      </c>
      <c r="U772" s="21">
        <v>0</v>
      </c>
      <c r="V772" s="12" t="s">
        <v>3365</v>
      </c>
      <c r="W772" s="21">
        <v>0</v>
      </c>
      <c r="X772" s="12" t="s">
        <v>4929</v>
      </c>
      <c r="Y772" s="30"/>
      <c r="Z772" s="30"/>
      <c r="AA772" s="12">
        <v>223</v>
      </c>
      <c r="AB772" s="12">
        <v>0</v>
      </c>
      <c r="AC772" s="12">
        <v>0</v>
      </c>
      <c r="AD772" s="12">
        <v>0</v>
      </c>
      <c r="AE772" s="12">
        <v>0</v>
      </c>
      <c r="AF772" s="12">
        <v>0</v>
      </c>
      <c r="AG772" s="22" t="s">
        <v>2663</v>
      </c>
      <c r="AH772" s="12" t="s">
        <v>4408</v>
      </c>
      <c r="AI772" s="12" t="s">
        <v>4408</v>
      </c>
      <c r="AJ772" s="46" t="s">
        <v>62</v>
      </c>
      <c r="AK772" s="13" t="s">
        <v>73</v>
      </c>
      <c r="AL772" s="24" t="s">
        <v>746</v>
      </c>
      <c r="AM772" s="13" t="s">
        <v>1607</v>
      </c>
      <c r="AN772" s="13"/>
      <c r="AO772" s="12" t="s">
        <v>1639</v>
      </c>
      <c r="AP772" s="12"/>
      <c r="AQ772" s="12"/>
      <c r="AR772" s="12"/>
      <c r="AS772" s="12"/>
      <c r="AT772" s="14" t="str">
        <f ca="1">IFERROR(VLOOKUP(B772,'[2]2017省级重点项目'!$B$3:$O$206,6,0),"")</f>
        <v/>
      </c>
      <c r="AU772" s="14" t="str">
        <f ca="1" t="shared" si="69"/>
        <v/>
      </c>
      <c r="AV772" s="14" t="str">
        <f ca="1">IFERROR(VLOOKUP(B772,'[2]2017省级重点项目'!$B$3:$O$206,7,0),"")</f>
        <v/>
      </c>
      <c r="AW772" s="14" t="str">
        <f ca="1" t="shared" si="70"/>
        <v/>
      </c>
      <c r="AX772" s="14" t="str">
        <f ca="1">IFERROR(VLOOKUP(B772,'[2]2017省级重点项目'!$B$3:$O$206,12,0),"")</f>
        <v/>
      </c>
      <c r="AY772" s="14" t="str">
        <f ca="1">IFERROR(VLOOKUP(B772,'[2]2017省级重点项目'!$B$3:$O$206,9,0),"")</f>
        <v/>
      </c>
      <c r="AZ772" s="14" t="str">
        <f ca="1">IFERROR(VLOOKUP(B772,'[2]2017省级重点项目'!$B$3:$O$206,10,0),"")</f>
        <v/>
      </c>
    </row>
    <row r="773" s="1" customFormat="1" ht="59" customHeight="1" spans="1:52">
      <c r="A773" s="11">
        <f>IF(AJ773="","",COUNTA($AJ$7:AJ773))</f>
        <v>740</v>
      </c>
      <c r="B773" s="14" t="s">
        <v>4930</v>
      </c>
      <c r="C773" s="14"/>
      <c r="D773" s="14"/>
      <c r="E773" s="14"/>
      <c r="F773" s="14" t="s">
        <v>78</v>
      </c>
      <c r="G773" s="11" t="s">
        <v>1628</v>
      </c>
      <c r="H773" s="14" t="s">
        <v>79</v>
      </c>
      <c r="I773" s="14" t="s">
        <v>764</v>
      </c>
      <c r="J773" s="14" t="s">
        <v>4931</v>
      </c>
      <c r="K773" s="11" t="s">
        <v>4932</v>
      </c>
      <c r="L773" s="20">
        <v>100000</v>
      </c>
      <c r="M773" s="11"/>
      <c r="N773" s="11">
        <v>100000</v>
      </c>
      <c r="O773" s="11"/>
      <c r="P773" s="11"/>
      <c r="Q773" s="11"/>
      <c r="R773" s="11"/>
      <c r="S773" s="11" t="s">
        <v>66</v>
      </c>
      <c r="T773" s="11" t="s">
        <v>35</v>
      </c>
      <c r="U773" s="20">
        <v>0</v>
      </c>
      <c r="V773" s="14" t="s">
        <v>4933</v>
      </c>
      <c r="W773" s="20">
        <v>0</v>
      </c>
      <c r="X773" s="14" t="s">
        <v>4934</v>
      </c>
      <c r="Y773" s="29"/>
      <c r="Z773" s="29"/>
      <c r="AA773" s="14">
        <v>100</v>
      </c>
      <c r="AB773" s="14"/>
      <c r="AC773" s="14"/>
      <c r="AD773" s="14"/>
      <c r="AE773" s="14"/>
      <c r="AF773" s="14"/>
      <c r="AG773" s="47" t="s">
        <v>4935</v>
      </c>
      <c r="AH773" s="14"/>
      <c r="AI773" s="14" t="s">
        <v>4936</v>
      </c>
      <c r="AJ773" s="45" t="s">
        <v>79</v>
      </c>
      <c r="AK773" s="11" t="s">
        <v>89</v>
      </c>
      <c r="AL773" s="50" t="s">
        <v>609</v>
      </c>
      <c r="AM773" s="11" t="s">
        <v>1607</v>
      </c>
      <c r="AN773" s="11"/>
      <c r="AO773" s="12" t="s">
        <v>1639</v>
      </c>
      <c r="AP773" s="14"/>
      <c r="AQ773" s="14"/>
      <c r="AR773" s="14"/>
      <c r="AS773" s="14"/>
      <c r="AT773" s="14" t="str">
        <f ca="1">IFERROR(VLOOKUP(B773,'[2]2017省级重点项目'!$B$3:$O$206,6,0),"")</f>
        <v/>
      </c>
      <c r="AU773" s="14" t="str">
        <f ca="1" t="shared" si="69"/>
        <v/>
      </c>
      <c r="AV773" s="14" t="str">
        <f ca="1">IFERROR(VLOOKUP(B773,'[2]2017省级重点项目'!$B$3:$O$206,7,0),"")</f>
        <v/>
      </c>
      <c r="AW773" s="14" t="str">
        <f ca="1" t="shared" si="70"/>
        <v/>
      </c>
      <c r="AX773" s="14" t="str">
        <f ca="1">IFERROR(VLOOKUP(B773,'[2]2017省级重点项目'!$B$3:$O$206,12,0),"")</f>
        <v/>
      </c>
      <c r="AY773" s="14" t="str">
        <f ca="1">IFERROR(VLOOKUP(B773,'[2]2017省级重点项目'!$B$3:$O$206,9,0),"")</f>
        <v/>
      </c>
      <c r="AZ773" s="14" t="str">
        <f ca="1">IFERROR(VLOOKUP(B773,'[2]2017省级重点项目'!$B$3:$O$206,10,0),"")</f>
        <v/>
      </c>
    </row>
    <row r="774" s="1" customFormat="1" ht="98" customHeight="1" spans="1:52">
      <c r="A774" s="11">
        <f>IF(AJ774="","",COUNTA($AJ$7:AJ774))</f>
        <v>741</v>
      </c>
      <c r="B774" s="14" t="s">
        <v>4937</v>
      </c>
      <c r="C774" s="14" t="s">
        <v>1607</v>
      </c>
      <c r="D774" s="14" t="s">
        <v>1607</v>
      </c>
      <c r="E774" s="14" t="s">
        <v>78</v>
      </c>
      <c r="F774" s="14" t="s">
        <v>78</v>
      </c>
      <c r="G774" s="11" t="s">
        <v>1628</v>
      </c>
      <c r="H774" s="14" t="s">
        <v>119</v>
      </c>
      <c r="I774" s="14" t="s">
        <v>3071</v>
      </c>
      <c r="J774" s="14" t="s">
        <v>4938</v>
      </c>
      <c r="K774" s="11" t="s">
        <v>4939</v>
      </c>
      <c r="L774" s="20">
        <v>5600000</v>
      </c>
      <c r="M774" s="11">
        <v>0</v>
      </c>
      <c r="N774" s="11">
        <v>3000000</v>
      </c>
      <c r="O774" s="11">
        <v>2600000</v>
      </c>
      <c r="P774" s="11">
        <v>0</v>
      </c>
      <c r="Q774" s="11">
        <v>0</v>
      </c>
      <c r="R774" s="11">
        <v>0</v>
      </c>
      <c r="S774" s="11" t="s">
        <v>66</v>
      </c>
      <c r="T774" s="11" t="s">
        <v>221</v>
      </c>
      <c r="U774" s="20">
        <v>0</v>
      </c>
      <c r="V774" s="14" t="s">
        <v>4940</v>
      </c>
      <c r="W774" s="20">
        <v>0</v>
      </c>
      <c r="X774" s="14" t="s">
        <v>4941</v>
      </c>
      <c r="Y774" s="29"/>
      <c r="Z774" s="29"/>
      <c r="AA774" s="14"/>
      <c r="AB774" s="14"/>
      <c r="AC774" s="14"/>
      <c r="AD774" s="14"/>
      <c r="AE774" s="14"/>
      <c r="AF774" s="14"/>
      <c r="AG774" s="47" t="s">
        <v>4942</v>
      </c>
      <c r="AH774" s="14" t="s">
        <v>4943</v>
      </c>
      <c r="AI774" s="14" t="s">
        <v>4943</v>
      </c>
      <c r="AJ774" s="45" t="s">
        <v>119</v>
      </c>
      <c r="AK774" s="11" t="s">
        <v>128</v>
      </c>
      <c r="AL774" s="50" t="s">
        <v>207</v>
      </c>
      <c r="AM774" s="11" t="s">
        <v>1607</v>
      </c>
      <c r="AN774" s="2"/>
      <c r="AO774" s="7" t="s">
        <v>1639</v>
      </c>
      <c r="AP774" s="1"/>
      <c r="AQ774" s="1"/>
      <c r="AR774" s="1" t="s">
        <v>78</v>
      </c>
      <c r="AS774" s="1"/>
      <c r="AT774" s="14" t="str">
        <f ca="1">IFERROR(VLOOKUP(B774,'[2]2017省级重点项目'!$B$3:$O$206,6,0),"")</f>
        <v/>
      </c>
      <c r="AU774" s="14" t="str">
        <f ca="1" t="shared" si="69"/>
        <v/>
      </c>
      <c r="AV774" s="14" t="str">
        <f ca="1">IFERROR(VLOOKUP(B774,'[2]2017省级重点项目'!$B$3:$O$206,7,0),"")</f>
        <v/>
      </c>
      <c r="AW774" s="14" t="str">
        <f ca="1" t="shared" si="70"/>
        <v/>
      </c>
      <c r="AX774" s="14" t="str">
        <f ca="1">IFERROR(VLOOKUP(B774,'[2]2017省级重点项目'!$B$3:$O$206,12,0),"")</f>
        <v/>
      </c>
      <c r="AY774" s="14" t="str">
        <f ca="1">IFERROR(VLOOKUP(B774,'[2]2017省级重点项目'!$B$3:$O$206,9,0),"")</f>
        <v/>
      </c>
      <c r="AZ774" s="14" t="str">
        <f ca="1">IFERROR(VLOOKUP(B774,'[2]2017省级重点项目'!$B$3:$O$206,10,0),"")</f>
        <v/>
      </c>
    </row>
    <row r="775" s="1" customFormat="1" ht="90" customHeight="1" spans="1:52">
      <c r="A775" s="11">
        <f>IF(AJ775="","",COUNTA($AJ$7:AJ775))</f>
        <v>742</v>
      </c>
      <c r="B775" s="14" t="s">
        <v>4944</v>
      </c>
      <c r="C775" s="14" t="s">
        <v>2186</v>
      </c>
      <c r="D775" s="14" t="s">
        <v>61</v>
      </c>
      <c r="E775" s="14" t="s">
        <v>61</v>
      </c>
      <c r="F775" s="14" t="s">
        <v>78</v>
      </c>
      <c r="G775" s="11" t="s">
        <v>1628</v>
      </c>
      <c r="H775" s="14" t="s">
        <v>119</v>
      </c>
      <c r="I775" s="14" t="s">
        <v>1386</v>
      </c>
      <c r="J775" s="14" t="s">
        <v>4945</v>
      </c>
      <c r="K775" s="11" t="s">
        <v>4558</v>
      </c>
      <c r="L775" s="20">
        <v>400000</v>
      </c>
      <c r="M775" s="11">
        <v>0</v>
      </c>
      <c r="N775" s="11">
        <v>10000</v>
      </c>
      <c r="O775" s="11">
        <v>200000</v>
      </c>
      <c r="P775" s="11">
        <v>10000</v>
      </c>
      <c r="Q775" s="11">
        <v>0</v>
      </c>
      <c r="R775" s="11">
        <v>0</v>
      </c>
      <c r="S775" s="11" t="s">
        <v>66</v>
      </c>
      <c r="T775" s="11" t="s">
        <v>123</v>
      </c>
      <c r="U775" s="20">
        <v>0</v>
      </c>
      <c r="V775" s="14" t="s">
        <v>4946</v>
      </c>
      <c r="W775" s="20">
        <v>0</v>
      </c>
      <c r="X775" s="14" t="s">
        <v>4947</v>
      </c>
      <c r="Y775" s="29"/>
      <c r="Z775" s="29"/>
      <c r="AA775" s="14"/>
      <c r="AB775" s="14"/>
      <c r="AC775" s="14"/>
      <c r="AD775" s="14"/>
      <c r="AE775" s="14"/>
      <c r="AF775" s="14"/>
      <c r="AG775" s="47" t="s">
        <v>4948</v>
      </c>
      <c r="AH775" s="14" t="s">
        <v>4949</v>
      </c>
      <c r="AI775" s="14" t="s">
        <v>4950</v>
      </c>
      <c r="AJ775" s="45" t="s">
        <v>119</v>
      </c>
      <c r="AK775" s="11" t="s">
        <v>128</v>
      </c>
      <c r="AL775" s="50" t="s">
        <v>2165</v>
      </c>
      <c r="AM775" s="11" t="s">
        <v>1607</v>
      </c>
      <c r="AN775" s="2"/>
      <c r="AO775" s="7" t="s">
        <v>1639</v>
      </c>
      <c r="AP775" s="1" t="s">
        <v>78</v>
      </c>
      <c r="AQ775" s="1"/>
      <c r="AR775" s="1" t="s">
        <v>78</v>
      </c>
      <c r="AS775" s="1"/>
      <c r="AT775" s="14" t="str">
        <f ca="1">IFERROR(VLOOKUP(B775,'[2]2017省级重点项目'!$B$3:$O$206,6,0),"")</f>
        <v/>
      </c>
      <c r="AU775" s="14" t="str">
        <f ca="1" t="shared" si="69"/>
        <v/>
      </c>
      <c r="AV775" s="14" t="str">
        <f ca="1">IFERROR(VLOOKUP(B775,'[2]2017省级重点项目'!$B$3:$O$206,7,0),"")</f>
        <v/>
      </c>
      <c r="AW775" s="14" t="str">
        <f ca="1" t="shared" si="70"/>
        <v/>
      </c>
      <c r="AX775" s="14" t="str">
        <f ca="1">IFERROR(VLOOKUP(B775,'[2]2017省级重点项目'!$B$3:$O$206,12,0),"")</f>
        <v/>
      </c>
      <c r="AY775" s="14" t="str">
        <f ca="1">IFERROR(VLOOKUP(B775,'[2]2017省级重点项目'!$B$3:$O$206,9,0),"")</f>
        <v/>
      </c>
      <c r="AZ775" s="14" t="str">
        <f ca="1">IFERROR(VLOOKUP(B775,'[2]2017省级重点项目'!$B$3:$O$206,10,0),"")</f>
        <v/>
      </c>
    </row>
    <row r="776" s="1" customFormat="1" ht="74" customHeight="1" spans="1:52">
      <c r="A776" s="11">
        <f>IF(AJ776="","",COUNTA($AJ$7:AJ776))</f>
        <v>743</v>
      </c>
      <c r="B776" s="14" t="s">
        <v>4951</v>
      </c>
      <c r="C776" s="14" t="s">
        <v>2186</v>
      </c>
      <c r="D776" s="14" t="s">
        <v>61</v>
      </c>
      <c r="E776" s="14" t="s">
        <v>78</v>
      </c>
      <c r="F776" s="14" t="s">
        <v>78</v>
      </c>
      <c r="G776" s="11" t="s">
        <v>1628</v>
      </c>
      <c r="H776" s="14" t="s">
        <v>119</v>
      </c>
      <c r="I776" s="14" t="s">
        <v>2173</v>
      </c>
      <c r="J776" s="14" t="s">
        <v>4952</v>
      </c>
      <c r="K776" s="11" t="s">
        <v>4527</v>
      </c>
      <c r="L776" s="20">
        <v>26000</v>
      </c>
      <c r="M776" s="11">
        <v>0</v>
      </c>
      <c r="N776" s="11">
        <v>11000</v>
      </c>
      <c r="O776" s="11">
        <v>15000</v>
      </c>
      <c r="P776" s="11">
        <v>0</v>
      </c>
      <c r="Q776" s="11">
        <v>0</v>
      </c>
      <c r="R776" s="11">
        <v>0</v>
      </c>
      <c r="S776" s="11" t="s">
        <v>66</v>
      </c>
      <c r="T776" s="11" t="s">
        <v>123</v>
      </c>
      <c r="U776" s="20">
        <v>0</v>
      </c>
      <c r="V776" s="14" t="s">
        <v>4953</v>
      </c>
      <c r="W776" s="20">
        <v>0</v>
      </c>
      <c r="X776" s="14" t="s">
        <v>4954</v>
      </c>
      <c r="Y776" s="29"/>
      <c r="Z776" s="29"/>
      <c r="AA776" s="14"/>
      <c r="AB776" s="14"/>
      <c r="AC776" s="14"/>
      <c r="AD776" s="14"/>
      <c r="AE776" s="14"/>
      <c r="AF776" s="14"/>
      <c r="AG776" s="47" t="s">
        <v>4955</v>
      </c>
      <c r="AH776" s="14" t="s">
        <v>4956</v>
      </c>
      <c r="AI776" s="14" t="s">
        <v>4957</v>
      </c>
      <c r="AJ776" s="45" t="s">
        <v>119</v>
      </c>
      <c r="AK776" s="11" t="s">
        <v>128</v>
      </c>
      <c r="AL776" s="50" t="s">
        <v>2165</v>
      </c>
      <c r="AM776" s="11" t="s">
        <v>1607</v>
      </c>
      <c r="AN776" s="2"/>
      <c r="AO776" s="7" t="s">
        <v>1639</v>
      </c>
      <c r="AP776" s="1"/>
      <c r="AQ776" s="1"/>
      <c r="AR776" s="1"/>
      <c r="AS776" s="1"/>
      <c r="AT776" s="14" t="str">
        <f ca="1">IFERROR(VLOOKUP(B776,'[2]2017省级重点项目'!$B$3:$O$206,6,0),"")</f>
        <v/>
      </c>
      <c r="AU776" s="14" t="str">
        <f ca="1" t="shared" si="69"/>
        <v/>
      </c>
      <c r="AV776" s="14" t="str">
        <f ca="1">IFERROR(VLOOKUP(B776,'[2]2017省级重点项目'!$B$3:$O$206,7,0),"")</f>
        <v/>
      </c>
      <c r="AW776" s="14" t="str">
        <f ca="1" t="shared" si="70"/>
        <v/>
      </c>
      <c r="AX776" s="14" t="str">
        <f ca="1">IFERROR(VLOOKUP(B776,'[2]2017省级重点项目'!$B$3:$O$206,12,0),"")</f>
        <v/>
      </c>
      <c r="AY776" s="14" t="str">
        <f ca="1">IFERROR(VLOOKUP(B776,'[2]2017省级重点项目'!$B$3:$O$206,9,0),"")</f>
        <v/>
      </c>
      <c r="AZ776" s="14" t="str">
        <f ca="1">IFERROR(VLOOKUP(B776,'[2]2017省级重点项目'!$B$3:$O$206,10,0),"")</f>
        <v/>
      </c>
    </row>
    <row r="777" s="1" customFormat="1" ht="84" customHeight="1" spans="1:52">
      <c r="A777" s="11">
        <f>IF(AJ777="","",COUNTA($AJ$7:AJ777))</f>
        <v>744</v>
      </c>
      <c r="B777" s="14" t="s">
        <v>4958</v>
      </c>
      <c r="C777" s="14" t="s">
        <v>2186</v>
      </c>
      <c r="D777" s="14" t="s">
        <v>1607</v>
      </c>
      <c r="E777" s="14" t="s">
        <v>61</v>
      </c>
      <c r="F777" s="14" t="s">
        <v>78</v>
      </c>
      <c r="G777" s="11" t="s">
        <v>1628</v>
      </c>
      <c r="H777" s="14" t="s">
        <v>119</v>
      </c>
      <c r="I777" s="14" t="s">
        <v>4276</v>
      </c>
      <c r="J777" s="14" t="s">
        <v>4959</v>
      </c>
      <c r="K777" s="11" t="s">
        <v>4558</v>
      </c>
      <c r="L777" s="20">
        <v>120000</v>
      </c>
      <c r="M777" s="11">
        <v>0</v>
      </c>
      <c r="N777" s="11">
        <v>60000</v>
      </c>
      <c r="O777" s="11">
        <v>60000</v>
      </c>
      <c r="P777" s="11">
        <v>0</v>
      </c>
      <c r="Q777" s="11">
        <v>0</v>
      </c>
      <c r="R777" s="11">
        <v>0</v>
      </c>
      <c r="S777" s="11" t="s">
        <v>66</v>
      </c>
      <c r="T777" s="11" t="s">
        <v>123</v>
      </c>
      <c r="U777" s="20">
        <v>0</v>
      </c>
      <c r="V777" s="14" t="s">
        <v>4953</v>
      </c>
      <c r="W777" s="20">
        <v>0</v>
      </c>
      <c r="X777" s="14" t="s">
        <v>4954</v>
      </c>
      <c r="Y777" s="29"/>
      <c r="Z777" s="29"/>
      <c r="AA777" s="14"/>
      <c r="AB777" s="14"/>
      <c r="AC777" s="14"/>
      <c r="AD777" s="14"/>
      <c r="AE777" s="14"/>
      <c r="AF777" s="14"/>
      <c r="AG777" s="47" t="s">
        <v>4960</v>
      </c>
      <c r="AH777" s="14" t="s">
        <v>4961</v>
      </c>
      <c r="AI777" s="14" t="s">
        <v>4962</v>
      </c>
      <c r="AJ777" s="45" t="s">
        <v>119</v>
      </c>
      <c r="AK777" s="11" t="s">
        <v>128</v>
      </c>
      <c r="AL777" s="50" t="s">
        <v>207</v>
      </c>
      <c r="AM777" s="11" t="s">
        <v>1607</v>
      </c>
      <c r="AN777" s="2"/>
      <c r="AO777" s="7" t="s">
        <v>1639</v>
      </c>
      <c r="AP777" s="1"/>
      <c r="AQ777" s="1" t="s">
        <v>78</v>
      </c>
      <c r="AR777" s="1"/>
      <c r="AS777" s="1" t="s">
        <v>78</v>
      </c>
      <c r="AT777" s="14">
        <f ca="1">IFERROR(VLOOKUP(B777,'[2]2017省级重点项目'!$B$3:$O$206,6,0),"")</f>
        <v>120000</v>
      </c>
      <c r="AU777" s="14">
        <f ca="1" t="shared" si="69"/>
        <v>0</v>
      </c>
      <c r="AV777" s="14">
        <f ca="1">IFERROR(VLOOKUP(B777,'[2]2017省级重点项目'!$B$3:$O$206,7,0),"")</f>
        <v>0</v>
      </c>
      <c r="AW777" s="14">
        <f ca="1" t="shared" si="70"/>
        <v>0</v>
      </c>
      <c r="AX777" s="14" t="str">
        <f ca="1">IFERROR(VLOOKUP(B777,'[2]2017省级重点项目'!$B$3:$O$206,12,0),"")</f>
        <v>长乐市</v>
      </c>
      <c r="AY777" s="14" t="str">
        <f ca="1">IFERROR(VLOOKUP(B777,'[2]2017省级重点项目'!$B$3:$O$206,9,0),"")</f>
        <v>无</v>
      </c>
      <c r="AZ777" s="14" t="str">
        <f ca="1">IFERROR(VLOOKUP(B777,'[2]2017省级重点项目'!$B$3:$O$206,10,0),"")</f>
        <v>无</v>
      </c>
    </row>
    <row r="778" s="1" customFormat="1" ht="64" customHeight="1" spans="1:52">
      <c r="A778" s="11">
        <f>IF(AJ778="","",COUNTA($AJ$7:AJ778))</f>
        <v>745</v>
      </c>
      <c r="B778" s="14" t="s">
        <v>4963</v>
      </c>
      <c r="C778" s="14" t="s">
        <v>1607</v>
      </c>
      <c r="D778" s="14" t="s">
        <v>118</v>
      </c>
      <c r="E778" s="14" t="s">
        <v>78</v>
      </c>
      <c r="F778" s="14" t="s">
        <v>78</v>
      </c>
      <c r="G778" s="11" t="s">
        <v>1628</v>
      </c>
      <c r="H778" s="14" t="s">
        <v>119</v>
      </c>
      <c r="I778" s="14" t="s">
        <v>335</v>
      </c>
      <c r="J778" s="14" t="s">
        <v>4964</v>
      </c>
      <c r="K778" s="11" t="s">
        <v>4527</v>
      </c>
      <c r="L778" s="20">
        <v>80000</v>
      </c>
      <c r="M778" s="11">
        <v>0</v>
      </c>
      <c r="N778" s="11">
        <v>32000</v>
      </c>
      <c r="O778" s="11">
        <v>48000</v>
      </c>
      <c r="P778" s="11">
        <v>0</v>
      </c>
      <c r="Q778" s="11">
        <v>0</v>
      </c>
      <c r="R778" s="11">
        <v>0</v>
      </c>
      <c r="S778" s="11" t="s">
        <v>66</v>
      </c>
      <c r="T778" s="11" t="s">
        <v>123</v>
      </c>
      <c r="U778" s="20">
        <v>0</v>
      </c>
      <c r="V778" s="14" t="s">
        <v>4965</v>
      </c>
      <c r="W778" s="20">
        <v>0</v>
      </c>
      <c r="X778" s="14" t="s">
        <v>4966</v>
      </c>
      <c r="Y778" s="29"/>
      <c r="Z778" s="29"/>
      <c r="AA778" s="14">
        <v>175</v>
      </c>
      <c r="AB778" s="14">
        <v>91</v>
      </c>
      <c r="AC778" s="14"/>
      <c r="AD778" s="14"/>
      <c r="AE778" s="14"/>
      <c r="AF778" s="14"/>
      <c r="AG778" s="47" t="s">
        <v>4967</v>
      </c>
      <c r="AH778" s="14" t="s">
        <v>4968</v>
      </c>
      <c r="AI778" s="14" t="s">
        <v>4969</v>
      </c>
      <c r="AJ778" s="45" t="s">
        <v>119</v>
      </c>
      <c r="AK778" s="11" t="s">
        <v>128</v>
      </c>
      <c r="AL778" s="50" t="s">
        <v>207</v>
      </c>
      <c r="AM778" s="11" t="s">
        <v>1607</v>
      </c>
      <c r="AN778" s="2"/>
      <c r="AO778" s="7" t="s">
        <v>1639</v>
      </c>
      <c r="AP778" s="1"/>
      <c r="AQ778" s="1" t="s">
        <v>78</v>
      </c>
      <c r="AR778" s="1" t="s">
        <v>4970</v>
      </c>
      <c r="AS778" s="1" t="s">
        <v>78</v>
      </c>
      <c r="AT778" s="14">
        <f ca="1">IFERROR(VLOOKUP(B778,'[2]2017省级重点项目'!$B$3:$O$206,6,0),"")</f>
        <v>80000</v>
      </c>
      <c r="AU778" s="14">
        <f ca="1" t="shared" si="69"/>
        <v>0</v>
      </c>
      <c r="AV778" s="14">
        <f ca="1">IFERROR(VLOOKUP(B778,'[2]2017省级重点项目'!$B$3:$O$206,7,0),"")</f>
        <v>0</v>
      </c>
      <c r="AW778" s="14">
        <f ca="1" t="shared" si="70"/>
        <v>0</v>
      </c>
      <c r="AX778" s="14" t="str">
        <f ca="1">IFERROR(VLOOKUP(B778,'[2]2017省级重点项目'!$B$3:$O$206,12,0),"")</f>
        <v>长乐市</v>
      </c>
      <c r="AY778" s="14" t="str">
        <f ca="1">IFERROR(VLOOKUP(B778,'[2]2017省级重点项目'!$B$3:$O$206,9,0),"")</f>
        <v>无</v>
      </c>
      <c r="AZ778" s="14" t="str">
        <f ca="1">IFERROR(VLOOKUP(B778,'[2]2017省级重点项目'!$B$3:$O$206,10,0),"")</f>
        <v>无</v>
      </c>
    </row>
    <row r="779" s="1" customFormat="1" ht="105" customHeight="1" spans="1:52">
      <c r="A779" s="11">
        <f>IF(AJ779="","",COUNTA($AJ$7:AJ779))</f>
        <v>746</v>
      </c>
      <c r="B779" s="14" t="s">
        <v>4971</v>
      </c>
      <c r="C779" s="14" t="s">
        <v>1607</v>
      </c>
      <c r="D779" s="14" t="s">
        <v>1607</v>
      </c>
      <c r="E779" s="14" t="s">
        <v>78</v>
      </c>
      <c r="F779" s="14" t="s">
        <v>78</v>
      </c>
      <c r="G779" s="11" t="s">
        <v>1628</v>
      </c>
      <c r="H779" s="14" t="s">
        <v>119</v>
      </c>
      <c r="I779" s="14" t="s">
        <v>3817</v>
      </c>
      <c r="J779" s="14" t="s">
        <v>4972</v>
      </c>
      <c r="K779" s="11" t="s">
        <v>4527</v>
      </c>
      <c r="L779" s="20">
        <v>95000</v>
      </c>
      <c r="M779" s="11">
        <v>0</v>
      </c>
      <c r="N779" s="11">
        <v>55000</v>
      </c>
      <c r="O779" s="11">
        <v>40000</v>
      </c>
      <c r="P779" s="11">
        <v>0</v>
      </c>
      <c r="Q779" s="11">
        <v>0</v>
      </c>
      <c r="R779" s="11">
        <v>0</v>
      </c>
      <c r="S779" s="11" t="s">
        <v>66</v>
      </c>
      <c r="T779" s="11" t="s">
        <v>123</v>
      </c>
      <c r="U779" s="20">
        <v>0</v>
      </c>
      <c r="V779" s="14" t="s">
        <v>4973</v>
      </c>
      <c r="W779" s="20">
        <v>0</v>
      </c>
      <c r="X779" s="14" t="s">
        <v>4974</v>
      </c>
      <c r="Y779" s="29"/>
      <c r="Z779" s="29"/>
      <c r="AA779" s="14">
        <v>274</v>
      </c>
      <c r="AB779" s="14">
        <v>274</v>
      </c>
      <c r="AC779" s="14"/>
      <c r="AD779" s="14"/>
      <c r="AE779" s="14"/>
      <c r="AF779" s="14"/>
      <c r="AG779" s="47" t="s">
        <v>4975</v>
      </c>
      <c r="AH779" s="14" t="s">
        <v>4976</v>
      </c>
      <c r="AI779" s="14" t="s">
        <v>4977</v>
      </c>
      <c r="AJ779" s="45" t="s">
        <v>119</v>
      </c>
      <c r="AK779" s="11" t="s">
        <v>128</v>
      </c>
      <c r="AL779" s="50" t="s">
        <v>2165</v>
      </c>
      <c r="AM779" s="11" t="s">
        <v>1607</v>
      </c>
      <c r="AN779" s="2"/>
      <c r="AO779" s="7" t="s">
        <v>1639</v>
      </c>
      <c r="AP779" s="1"/>
      <c r="AQ779" s="1"/>
      <c r="AR779" s="1"/>
      <c r="AS779" s="1"/>
      <c r="AT779" s="14" t="str">
        <f ca="1">IFERROR(VLOOKUP(B779,'[2]2017省级重点项目'!$B$3:$O$206,6,0),"")</f>
        <v/>
      </c>
      <c r="AU779" s="14" t="str">
        <f ca="1" t="shared" si="69"/>
        <v/>
      </c>
      <c r="AV779" s="14" t="str">
        <f ca="1">IFERROR(VLOOKUP(B779,'[2]2017省级重点项目'!$B$3:$O$206,7,0),"")</f>
        <v/>
      </c>
      <c r="AW779" s="14" t="str">
        <f ca="1" t="shared" si="70"/>
        <v/>
      </c>
      <c r="AX779" s="14" t="str">
        <f ca="1">IFERROR(VLOOKUP(B779,'[2]2017省级重点项目'!$B$3:$O$206,12,0),"")</f>
        <v/>
      </c>
      <c r="AY779" s="14" t="str">
        <f ca="1">IFERROR(VLOOKUP(B779,'[2]2017省级重点项目'!$B$3:$O$206,9,0),"")</f>
        <v/>
      </c>
      <c r="AZ779" s="14" t="str">
        <f ca="1">IFERROR(VLOOKUP(B779,'[2]2017省级重点项目'!$B$3:$O$206,10,0),"")</f>
        <v/>
      </c>
    </row>
    <row r="780" s="1" customFormat="1" ht="111" customHeight="1" spans="1:52">
      <c r="A780" s="11">
        <f>IF(AJ780="","",COUNTA($AJ$7:AJ780))</f>
        <v>747</v>
      </c>
      <c r="B780" s="14" t="s">
        <v>4978</v>
      </c>
      <c r="C780" s="14" t="s">
        <v>1607</v>
      </c>
      <c r="D780" s="14" t="s">
        <v>1607</v>
      </c>
      <c r="E780" s="14" t="s">
        <v>78</v>
      </c>
      <c r="F780" s="14" t="s">
        <v>78</v>
      </c>
      <c r="G780" s="11" t="s">
        <v>1628</v>
      </c>
      <c r="H780" s="14" t="s">
        <v>119</v>
      </c>
      <c r="I780" s="14" t="s">
        <v>342</v>
      </c>
      <c r="J780" s="14" t="s">
        <v>4979</v>
      </c>
      <c r="K780" s="11" t="s">
        <v>4558</v>
      </c>
      <c r="L780" s="20">
        <v>75000</v>
      </c>
      <c r="M780" s="11">
        <v>0</v>
      </c>
      <c r="N780" s="11">
        <v>45000</v>
      </c>
      <c r="O780" s="11">
        <v>30000</v>
      </c>
      <c r="P780" s="11">
        <v>0</v>
      </c>
      <c r="Q780" s="11">
        <v>0</v>
      </c>
      <c r="R780" s="11">
        <v>0</v>
      </c>
      <c r="S780" s="11" t="s">
        <v>66</v>
      </c>
      <c r="T780" s="11" t="s">
        <v>123</v>
      </c>
      <c r="U780" s="20">
        <v>0</v>
      </c>
      <c r="V780" s="14" t="s">
        <v>4535</v>
      </c>
      <c r="W780" s="20">
        <v>0</v>
      </c>
      <c r="X780" s="14" t="s">
        <v>4980</v>
      </c>
      <c r="Y780" s="29"/>
      <c r="Z780" s="29"/>
      <c r="AA780" s="14"/>
      <c r="AB780" s="14"/>
      <c r="AC780" s="14"/>
      <c r="AD780" s="14"/>
      <c r="AE780" s="14"/>
      <c r="AF780" s="14"/>
      <c r="AG780" s="47" t="s">
        <v>4981</v>
      </c>
      <c r="AH780" s="14" t="s">
        <v>4587</v>
      </c>
      <c r="AI780" s="14"/>
      <c r="AJ780" s="45" t="s">
        <v>119</v>
      </c>
      <c r="AK780" s="11" t="s">
        <v>128</v>
      </c>
      <c r="AL780" s="50" t="s">
        <v>2165</v>
      </c>
      <c r="AM780" s="11" t="s">
        <v>1607</v>
      </c>
      <c r="AN780" s="2"/>
      <c r="AO780" s="7" t="s">
        <v>1639</v>
      </c>
      <c r="AP780" s="1"/>
      <c r="AQ780" s="1"/>
      <c r="AR780" s="1"/>
      <c r="AS780" s="1"/>
      <c r="AT780" s="14" t="str">
        <f ca="1">IFERROR(VLOOKUP(B780,'[2]2017省级重点项目'!$B$3:$O$206,6,0),"")</f>
        <v/>
      </c>
      <c r="AU780" s="14" t="str">
        <f ca="1" t="shared" si="69"/>
        <v/>
      </c>
      <c r="AV780" s="14" t="str">
        <f ca="1">IFERROR(VLOOKUP(B780,'[2]2017省级重点项目'!$B$3:$O$206,7,0),"")</f>
        <v/>
      </c>
      <c r="AW780" s="14" t="str">
        <f ca="1" t="shared" si="70"/>
        <v/>
      </c>
      <c r="AX780" s="14" t="str">
        <f ca="1">IFERROR(VLOOKUP(B780,'[2]2017省级重点项目'!$B$3:$O$206,12,0),"")</f>
        <v/>
      </c>
      <c r="AY780" s="14" t="str">
        <f ca="1">IFERROR(VLOOKUP(B780,'[2]2017省级重点项目'!$B$3:$O$206,9,0),"")</f>
        <v/>
      </c>
      <c r="AZ780" s="14" t="str">
        <f ca="1">IFERROR(VLOOKUP(B780,'[2]2017省级重点项目'!$B$3:$O$206,10,0),"")</f>
        <v/>
      </c>
    </row>
    <row r="781" s="1" customFormat="1" ht="82" customHeight="1" spans="1:52">
      <c r="A781" s="11">
        <f>IF(AJ781="","",COUNTA($AJ$7:AJ781))</f>
        <v>748</v>
      </c>
      <c r="B781" s="14" t="s">
        <v>4982</v>
      </c>
      <c r="C781" s="14" t="s">
        <v>1607</v>
      </c>
      <c r="D781" s="14" t="s">
        <v>1607</v>
      </c>
      <c r="E781" s="14" t="s">
        <v>78</v>
      </c>
      <c r="F781" s="14" t="s">
        <v>78</v>
      </c>
      <c r="G781" s="11" t="s">
        <v>1628</v>
      </c>
      <c r="H781" s="14" t="s">
        <v>119</v>
      </c>
      <c r="I781" s="14" t="s">
        <v>4983</v>
      </c>
      <c r="J781" s="14" t="s">
        <v>4984</v>
      </c>
      <c r="K781" s="11" t="s">
        <v>4527</v>
      </c>
      <c r="L781" s="20">
        <v>250000</v>
      </c>
      <c r="M781" s="11">
        <v>0</v>
      </c>
      <c r="N781" s="11">
        <v>150000</v>
      </c>
      <c r="O781" s="11">
        <v>100000</v>
      </c>
      <c r="P781" s="11">
        <v>0</v>
      </c>
      <c r="Q781" s="11">
        <v>0</v>
      </c>
      <c r="R781" s="11">
        <v>0</v>
      </c>
      <c r="S781" s="11" t="s">
        <v>66</v>
      </c>
      <c r="T781" s="11" t="s">
        <v>123</v>
      </c>
      <c r="U781" s="20">
        <v>0</v>
      </c>
      <c r="V781" s="14" t="s">
        <v>4985</v>
      </c>
      <c r="W781" s="20">
        <v>0</v>
      </c>
      <c r="X781" s="14" t="s">
        <v>4980</v>
      </c>
      <c r="Y781" s="29"/>
      <c r="Z781" s="29"/>
      <c r="AA781" s="14"/>
      <c r="AB781" s="14"/>
      <c r="AC781" s="14"/>
      <c r="AD781" s="14"/>
      <c r="AE781" s="14">
        <v>650</v>
      </c>
      <c r="AF781" s="14">
        <v>650</v>
      </c>
      <c r="AG781" s="47" t="s">
        <v>4986</v>
      </c>
      <c r="AH781" s="14" t="s">
        <v>2164</v>
      </c>
      <c r="AI781" s="14" t="s">
        <v>2164</v>
      </c>
      <c r="AJ781" s="45" t="s">
        <v>119</v>
      </c>
      <c r="AK781" s="11" t="s">
        <v>128</v>
      </c>
      <c r="AL781" s="50" t="s">
        <v>2165</v>
      </c>
      <c r="AM781" s="11" t="s">
        <v>1607</v>
      </c>
      <c r="AN781" s="2"/>
      <c r="AO781" s="7" t="s">
        <v>1639</v>
      </c>
      <c r="AP781" s="1"/>
      <c r="AQ781" s="1"/>
      <c r="AR781" s="1" t="s">
        <v>78</v>
      </c>
      <c r="AS781" s="1"/>
      <c r="AT781" s="14" t="str">
        <f ca="1">IFERROR(VLOOKUP(B781,'[2]2017省级重点项目'!$B$3:$O$206,6,0),"")</f>
        <v/>
      </c>
      <c r="AU781" s="14" t="str">
        <f ca="1" t="shared" si="69"/>
        <v/>
      </c>
      <c r="AV781" s="14" t="str">
        <f ca="1">IFERROR(VLOOKUP(B781,'[2]2017省级重点项目'!$B$3:$O$206,7,0),"")</f>
        <v/>
      </c>
      <c r="AW781" s="14" t="str">
        <f ca="1" t="shared" si="70"/>
        <v/>
      </c>
      <c r="AX781" s="14" t="str">
        <f ca="1">IFERROR(VLOOKUP(B781,'[2]2017省级重点项目'!$B$3:$O$206,12,0),"")</f>
        <v/>
      </c>
      <c r="AY781" s="14" t="str">
        <f ca="1">IFERROR(VLOOKUP(B781,'[2]2017省级重点项目'!$B$3:$O$206,9,0),"")</f>
        <v/>
      </c>
      <c r="AZ781" s="14" t="str">
        <f ca="1">IFERROR(VLOOKUP(B781,'[2]2017省级重点项目'!$B$3:$O$206,10,0),"")</f>
        <v/>
      </c>
    </row>
    <row r="782" s="1" customFormat="1" ht="81" customHeight="1" spans="1:52">
      <c r="A782" s="11">
        <f>IF(AJ782="","",COUNTA($AJ$7:AJ782))</f>
        <v>749</v>
      </c>
      <c r="B782" s="14" t="s">
        <v>4987</v>
      </c>
      <c r="C782" s="14" t="s">
        <v>1607</v>
      </c>
      <c r="D782" s="14" t="s">
        <v>1607</v>
      </c>
      <c r="E782" s="14" t="s">
        <v>61</v>
      </c>
      <c r="F782" s="14" t="s">
        <v>78</v>
      </c>
      <c r="G782" s="11" t="s">
        <v>1628</v>
      </c>
      <c r="H782" s="14" t="s">
        <v>119</v>
      </c>
      <c r="I782" s="14" t="s">
        <v>335</v>
      </c>
      <c r="J782" s="14" t="s">
        <v>4988</v>
      </c>
      <c r="K782" s="11" t="s">
        <v>4527</v>
      </c>
      <c r="L782" s="20">
        <v>65000</v>
      </c>
      <c r="M782" s="11">
        <v>0</v>
      </c>
      <c r="N782" s="11">
        <v>22000</v>
      </c>
      <c r="O782" s="11">
        <v>43000</v>
      </c>
      <c r="P782" s="11">
        <v>0</v>
      </c>
      <c r="Q782" s="11">
        <v>0</v>
      </c>
      <c r="R782" s="11">
        <v>0</v>
      </c>
      <c r="S782" s="11" t="s">
        <v>66</v>
      </c>
      <c r="T782" s="11" t="s">
        <v>123</v>
      </c>
      <c r="U782" s="20">
        <v>0</v>
      </c>
      <c r="V782" s="14" t="s">
        <v>4989</v>
      </c>
      <c r="W782" s="20">
        <v>0</v>
      </c>
      <c r="X782" s="14" t="s">
        <v>4990</v>
      </c>
      <c r="Y782" s="29"/>
      <c r="Z782" s="29"/>
      <c r="AA782" s="14">
        <v>110</v>
      </c>
      <c r="AB782" s="14">
        <v>110</v>
      </c>
      <c r="AC782" s="14"/>
      <c r="AD782" s="14"/>
      <c r="AE782" s="14"/>
      <c r="AF782" s="14"/>
      <c r="AG782" s="47" t="s">
        <v>4991</v>
      </c>
      <c r="AH782" s="14" t="s">
        <v>4992</v>
      </c>
      <c r="AI782" s="14" t="s">
        <v>4993</v>
      </c>
      <c r="AJ782" s="45" t="s">
        <v>119</v>
      </c>
      <c r="AK782" s="11" t="s">
        <v>128</v>
      </c>
      <c r="AL782" s="50" t="s">
        <v>2165</v>
      </c>
      <c r="AM782" s="11" t="s">
        <v>1607</v>
      </c>
      <c r="AN782" s="2"/>
      <c r="AO782" s="7" t="s">
        <v>1639</v>
      </c>
      <c r="AP782" s="1" t="s">
        <v>78</v>
      </c>
      <c r="AQ782" s="1"/>
      <c r="AR782" s="1"/>
      <c r="AS782" s="1" t="s">
        <v>78</v>
      </c>
      <c r="AT782" s="14" t="str">
        <f ca="1">IFERROR(VLOOKUP(B782,'[2]2017省级重点项目'!$B$3:$O$206,6,0),"")</f>
        <v/>
      </c>
      <c r="AU782" s="14" t="str">
        <f ca="1" t="shared" si="69"/>
        <v/>
      </c>
      <c r="AV782" s="14" t="str">
        <f ca="1">IFERROR(VLOOKUP(B782,'[2]2017省级重点项目'!$B$3:$O$206,7,0),"")</f>
        <v/>
      </c>
      <c r="AW782" s="14" t="str">
        <f ca="1" t="shared" si="70"/>
        <v/>
      </c>
      <c r="AX782" s="14" t="str">
        <f ca="1">IFERROR(VLOOKUP(B782,'[2]2017省级重点项目'!$B$3:$O$206,12,0),"")</f>
        <v/>
      </c>
      <c r="AY782" s="14" t="str">
        <f ca="1">IFERROR(VLOOKUP(B782,'[2]2017省级重点项目'!$B$3:$O$206,9,0),"")</f>
        <v/>
      </c>
      <c r="AZ782" s="14" t="str">
        <f ca="1">IFERROR(VLOOKUP(B782,'[2]2017省级重点项目'!$B$3:$O$206,10,0),"")</f>
        <v/>
      </c>
    </row>
    <row r="783" s="1" customFormat="1" ht="69" customHeight="1" spans="1:52">
      <c r="A783" s="11">
        <f>IF(AJ783="","",COUNTA($AJ$7:AJ783))</f>
        <v>750</v>
      </c>
      <c r="B783" s="14" t="s">
        <v>4994</v>
      </c>
      <c r="C783" s="14" t="s">
        <v>1607</v>
      </c>
      <c r="D783" s="14" t="s">
        <v>1607</v>
      </c>
      <c r="E783" s="14" t="s">
        <v>78</v>
      </c>
      <c r="F783" s="14" t="s">
        <v>78</v>
      </c>
      <c r="G783" s="11" t="s">
        <v>1628</v>
      </c>
      <c r="H783" s="14" t="s">
        <v>119</v>
      </c>
      <c r="I783" s="14" t="s">
        <v>4995</v>
      </c>
      <c r="J783" s="14" t="s">
        <v>4996</v>
      </c>
      <c r="K783" s="11" t="s">
        <v>4527</v>
      </c>
      <c r="L783" s="20">
        <v>30000</v>
      </c>
      <c r="M783" s="11">
        <v>0</v>
      </c>
      <c r="N783" s="11">
        <v>10000</v>
      </c>
      <c r="O783" s="11">
        <v>20000</v>
      </c>
      <c r="P783" s="11">
        <v>0</v>
      </c>
      <c r="Q783" s="11">
        <v>0</v>
      </c>
      <c r="R783" s="11">
        <v>0</v>
      </c>
      <c r="S783" s="11" t="s">
        <v>66</v>
      </c>
      <c r="T783" s="11" t="s">
        <v>123</v>
      </c>
      <c r="U783" s="20">
        <v>0</v>
      </c>
      <c r="V783" s="14" t="s">
        <v>4997</v>
      </c>
      <c r="W783" s="20">
        <v>0</v>
      </c>
      <c r="X783" s="14" t="s">
        <v>4835</v>
      </c>
      <c r="Y783" s="29"/>
      <c r="Z783" s="29"/>
      <c r="AA783" s="14">
        <v>40</v>
      </c>
      <c r="AB783" s="14">
        <v>40</v>
      </c>
      <c r="AC783" s="14"/>
      <c r="AD783" s="14"/>
      <c r="AE783" s="14"/>
      <c r="AF783" s="14"/>
      <c r="AG783" s="47" t="s">
        <v>4998</v>
      </c>
      <c r="AH783" s="14" t="s">
        <v>4999</v>
      </c>
      <c r="AI783" s="14" t="s">
        <v>4999</v>
      </c>
      <c r="AJ783" s="45" t="s">
        <v>119</v>
      </c>
      <c r="AK783" s="11" t="s">
        <v>128</v>
      </c>
      <c r="AL783" s="50" t="s">
        <v>2165</v>
      </c>
      <c r="AM783" s="11" t="s">
        <v>1607</v>
      </c>
      <c r="AN783" s="2"/>
      <c r="AO783" s="7" t="s">
        <v>1639</v>
      </c>
      <c r="AP783" s="1" t="s">
        <v>78</v>
      </c>
      <c r="AQ783" s="1"/>
      <c r="AR783" s="1"/>
      <c r="AS783" s="1"/>
      <c r="AT783" s="14" t="str">
        <f ca="1">IFERROR(VLOOKUP(B783,'[2]2017省级重点项目'!$B$3:$O$206,6,0),"")</f>
        <v/>
      </c>
      <c r="AU783" s="14" t="str">
        <f ca="1" t="shared" si="69"/>
        <v/>
      </c>
      <c r="AV783" s="14" t="str">
        <f ca="1">IFERROR(VLOOKUP(B783,'[2]2017省级重点项目'!$B$3:$O$206,7,0),"")</f>
        <v/>
      </c>
      <c r="AW783" s="14" t="str">
        <f ca="1" t="shared" si="70"/>
        <v/>
      </c>
      <c r="AX783" s="14" t="str">
        <f ca="1">IFERROR(VLOOKUP(B783,'[2]2017省级重点项目'!$B$3:$O$206,12,0),"")</f>
        <v/>
      </c>
      <c r="AY783" s="14" t="str">
        <f ca="1">IFERROR(VLOOKUP(B783,'[2]2017省级重点项目'!$B$3:$O$206,9,0),"")</f>
        <v/>
      </c>
      <c r="AZ783" s="14" t="str">
        <f ca="1">IFERROR(VLOOKUP(B783,'[2]2017省级重点项目'!$B$3:$O$206,10,0),"")</f>
        <v/>
      </c>
    </row>
    <row r="784" s="1" customFormat="1" ht="64" customHeight="1" spans="1:52">
      <c r="A784" s="11">
        <f>IF(AJ784="","",COUNTA($AJ$7:AJ784))</f>
        <v>751</v>
      </c>
      <c r="B784" s="14" t="s">
        <v>5000</v>
      </c>
      <c r="C784" s="14" t="s">
        <v>1607</v>
      </c>
      <c r="D784" s="14" t="s">
        <v>1607</v>
      </c>
      <c r="E784" s="14" t="s">
        <v>61</v>
      </c>
      <c r="F784" s="14" t="s">
        <v>78</v>
      </c>
      <c r="G784" s="11" t="s">
        <v>1628</v>
      </c>
      <c r="H784" s="14" t="s">
        <v>119</v>
      </c>
      <c r="I784" s="14" t="s">
        <v>350</v>
      </c>
      <c r="J784" s="14" t="s">
        <v>5001</v>
      </c>
      <c r="K784" s="11" t="s">
        <v>4527</v>
      </c>
      <c r="L784" s="20">
        <v>20000</v>
      </c>
      <c r="M784" s="11">
        <v>0</v>
      </c>
      <c r="N784" s="11">
        <v>10000</v>
      </c>
      <c r="O784" s="11">
        <v>10000</v>
      </c>
      <c r="P784" s="11">
        <v>0</v>
      </c>
      <c r="Q784" s="11">
        <v>0</v>
      </c>
      <c r="R784" s="11">
        <v>0</v>
      </c>
      <c r="S784" s="11" t="s">
        <v>66</v>
      </c>
      <c r="T784" s="11" t="s">
        <v>123</v>
      </c>
      <c r="U784" s="20">
        <v>0</v>
      </c>
      <c r="V784" s="14" t="s">
        <v>4997</v>
      </c>
      <c r="W784" s="20">
        <v>0</v>
      </c>
      <c r="X784" s="14" t="s">
        <v>4835</v>
      </c>
      <c r="Y784" s="29"/>
      <c r="Z784" s="29"/>
      <c r="AA784" s="14">
        <v>100</v>
      </c>
      <c r="AB784" s="14">
        <v>100</v>
      </c>
      <c r="AC784" s="14"/>
      <c r="AD784" s="14"/>
      <c r="AE784" s="14"/>
      <c r="AF784" s="14"/>
      <c r="AG784" s="47" t="s">
        <v>5002</v>
      </c>
      <c r="AH784" s="14" t="s">
        <v>5003</v>
      </c>
      <c r="AI784" s="14" t="s">
        <v>5003</v>
      </c>
      <c r="AJ784" s="45" t="s">
        <v>119</v>
      </c>
      <c r="AK784" s="11" t="s">
        <v>128</v>
      </c>
      <c r="AL784" s="50" t="s">
        <v>2165</v>
      </c>
      <c r="AM784" s="11" t="s">
        <v>1607</v>
      </c>
      <c r="AN784" s="2"/>
      <c r="AO784" s="7" t="s">
        <v>1639</v>
      </c>
      <c r="AP784" s="1"/>
      <c r="AQ784" s="1"/>
      <c r="AR784" s="1"/>
      <c r="AS784" s="1"/>
      <c r="AT784" s="14" t="str">
        <f ca="1">IFERROR(VLOOKUP(B784,'[2]2017省级重点项目'!$B$3:$O$206,6,0),"")</f>
        <v/>
      </c>
      <c r="AU784" s="14" t="str">
        <f ca="1" t="shared" si="69"/>
        <v/>
      </c>
      <c r="AV784" s="14" t="str">
        <f ca="1">IFERROR(VLOOKUP(B784,'[2]2017省级重点项目'!$B$3:$O$206,7,0),"")</f>
        <v/>
      </c>
      <c r="AW784" s="14" t="str">
        <f ca="1" t="shared" si="70"/>
        <v/>
      </c>
      <c r="AX784" s="14" t="str">
        <f ca="1">IFERROR(VLOOKUP(B784,'[2]2017省级重点项目'!$B$3:$O$206,12,0),"")</f>
        <v/>
      </c>
      <c r="AY784" s="14" t="str">
        <f ca="1">IFERROR(VLOOKUP(B784,'[2]2017省级重点项目'!$B$3:$O$206,9,0),"")</f>
        <v/>
      </c>
      <c r="AZ784" s="14" t="str">
        <f ca="1">IFERROR(VLOOKUP(B784,'[2]2017省级重点项目'!$B$3:$O$206,10,0),"")</f>
        <v/>
      </c>
    </row>
    <row r="785" s="1" customFormat="1" ht="53" customHeight="1" spans="1:52">
      <c r="A785" s="11">
        <f>IF(AJ785="","",COUNTA($AJ$7:AJ785))</f>
        <v>752</v>
      </c>
      <c r="B785" s="14" t="s">
        <v>5004</v>
      </c>
      <c r="C785" s="14" t="s">
        <v>1607</v>
      </c>
      <c r="D785" s="14" t="s">
        <v>1607</v>
      </c>
      <c r="E785" s="14" t="s">
        <v>61</v>
      </c>
      <c r="F785" s="14" t="s">
        <v>78</v>
      </c>
      <c r="G785" s="11" t="s">
        <v>1628</v>
      </c>
      <c r="H785" s="14" t="s">
        <v>119</v>
      </c>
      <c r="I785" s="14" t="s">
        <v>350</v>
      </c>
      <c r="J785" s="14" t="s">
        <v>5005</v>
      </c>
      <c r="K785" s="11" t="s">
        <v>4527</v>
      </c>
      <c r="L785" s="20">
        <v>46000</v>
      </c>
      <c r="M785" s="11">
        <v>0</v>
      </c>
      <c r="N785" s="11">
        <v>25000</v>
      </c>
      <c r="O785" s="11">
        <v>21000</v>
      </c>
      <c r="P785" s="11">
        <v>0</v>
      </c>
      <c r="Q785" s="11">
        <v>0</v>
      </c>
      <c r="R785" s="11">
        <v>0</v>
      </c>
      <c r="S785" s="11" t="s">
        <v>66</v>
      </c>
      <c r="T785" s="11" t="s">
        <v>123</v>
      </c>
      <c r="U785" s="20">
        <v>0</v>
      </c>
      <c r="V785" s="14" t="s">
        <v>5006</v>
      </c>
      <c r="W785" s="20">
        <v>0</v>
      </c>
      <c r="X785" s="14" t="s">
        <v>5007</v>
      </c>
      <c r="Y785" s="29"/>
      <c r="Z785" s="29"/>
      <c r="AA785" s="14">
        <v>100</v>
      </c>
      <c r="AB785" s="14">
        <v>100</v>
      </c>
      <c r="AC785" s="14"/>
      <c r="AD785" s="14"/>
      <c r="AE785" s="14"/>
      <c r="AF785" s="14"/>
      <c r="AG785" s="47" t="s">
        <v>5008</v>
      </c>
      <c r="AH785" s="14" t="s">
        <v>5003</v>
      </c>
      <c r="AI785" s="14" t="s">
        <v>5003</v>
      </c>
      <c r="AJ785" s="45" t="s">
        <v>119</v>
      </c>
      <c r="AK785" s="11" t="s">
        <v>128</v>
      </c>
      <c r="AL785" s="24" t="s">
        <v>207</v>
      </c>
      <c r="AM785" s="11" t="s">
        <v>1607</v>
      </c>
      <c r="AN785" s="2"/>
      <c r="AO785" s="7" t="s">
        <v>1639</v>
      </c>
      <c r="AP785" s="1"/>
      <c r="AQ785" s="1"/>
      <c r="AR785" s="1"/>
      <c r="AS785" s="1"/>
      <c r="AT785" s="14" t="str">
        <f ca="1">IFERROR(VLOOKUP(B785,'[2]2017省级重点项目'!$B$3:$O$206,6,0),"")</f>
        <v/>
      </c>
      <c r="AU785" s="14" t="str">
        <f ca="1" t="shared" si="69"/>
        <v/>
      </c>
      <c r="AV785" s="14" t="str">
        <f ca="1">IFERROR(VLOOKUP(B785,'[2]2017省级重点项目'!$B$3:$O$206,7,0),"")</f>
        <v/>
      </c>
      <c r="AW785" s="14" t="str">
        <f ca="1" t="shared" si="70"/>
        <v/>
      </c>
      <c r="AX785" s="14" t="str">
        <f ca="1">IFERROR(VLOOKUP(B785,'[2]2017省级重点项目'!$B$3:$O$206,12,0),"")</f>
        <v/>
      </c>
      <c r="AY785" s="14" t="str">
        <f ca="1">IFERROR(VLOOKUP(B785,'[2]2017省级重点项目'!$B$3:$O$206,9,0),"")</f>
        <v/>
      </c>
      <c r="AZ785" s="14" t="str">
        <f ca="1">IFERROR(VLOOKUP(B785,'[2]2017省级重点项目'!$B$3:$O$206,10,0),"")</f>
        <v/>
      </c>
    </row>
    <row r="786" s="1" customFormat="1" ht="71" customHeight="1" spans="1:52">
      <c r="A786" s="11">
        <f>IF(AJ786="","",COUNTA($AJ$7:AJ786))</f>
        <v>753</v>
      </c>
      <c r="B786" s="14" t="s">
        <v>5009</v>
      </c>
      <c r="C786" s="14" t="s">
        <v>2186</v>
      </c>
      <c r="D786" s="14" t="s">
        <v>61</v>
      </c>
      <c r="E786" s="14" t="s">
        <v>61</v>
      </c>
      <c r="F786" s="14"/>
      <c r="G786" s="11" t="s">
        <v>1628</v>
      </c>
      <c r="H786" s="14" t="s">
        <v>119</v>
      </c>
      <c r="I786" s="14" t="s">
        <v>335</v>
      </c>
      <c r="J786" s="14" t="s">
        <v>5010</v>
      </c>
      <c r="K786" s="11" t="s">
        <v>4558</v>
      </c>
      <c r="L786" s="20">
        <v>72000</v>
      </c>
      <c r="M786" s="11">
        <v>0</v>
      </c>
      <c r="N786" s="11">
        <v>42000</v>
      </c>
      <c r="O786" s="11">
        <v>30000</v>
      </c>
      <c r="P786" s="11">
        <v>0</v>
      </c>
      <c r="Q786" s="11">
        <v>0</v>
      </c>
      <c r="R786" s="11">
        <v>0</v>
      </c>
      <c r="S786" s="11" t="s">
        <v>66</v>
      </c>
      <c r="T786" s="11" t="s">
        <v>123</v>
      </c>
      <c r="U786" s="20">
        <v>0</v>
      </c>
      <c r="V786" s="14" t="s">
        <v>5011</v>
      </c>
      <c r="W786" s="20">
        <v>0</v>
      </c>
      <c r="X786" s="14" t="s">
        <v>5007</v>
      </c>
      <c r="Y786" s="29"/>
      <c r="Z786" s="29"/>
      <c r="AA786" s="14">
        <v>96</v>
      </c>
      <c r="AB786" s="14">
        <v>96</v>
      </c>
      <c r="AC786" s="14"/>
      <c r="AD786" s="14"/>
      <c r="AE786" s="14"/>
      <c r="AF786" s="14"/>
      <c r="AG786" s="47" t="s">
        <v>5012</v>
      </c>
      <c r="AH786" s="14" t="s">
        <v>5013</v>
      </c>
      <c r="AI786" s="14" t="s">
        <v>5013</v>
      </c>
      <c r="AJ786" s="45" t="s">
        <v>119</v>
      </c>
      <c r="AK786" s="11" t="s">
        <v>128</v>
      </c>
      <c r="AL786" s="24" t="s">
        <v>207</v>
      </c>
      <c r="AM786" s="11" t="s">
        <v>1607</v>
      </c>
      <c r="AN786" s="2"/>
      <c r="AO786" s="7" t="s">
        <v>1639</v>
      </c>
      <c r="AP786" s="1"/>
      <c r="AQ786" s="1"/>
      <c r="AR786" s="1"/>
      <c r="AS786" s="1" t="s">
        <v>78</v>
      </c>
      <c r="AT786" s="14" t="str">
        <f ca="1">IFERROR(VLOOKUP(B786,'[2]2017省级重点项目'!$B$3:$O$206,6,0),"")</f>
        <v/>
      </c>
      <c r="AU786" s="14" t="str">
        <f ca="1" t="shared" si="69"/>
        <v/>
      </c>
      <c r="AV786" s="14" t="str">
        <f ca="1">IFERROR(VLOOKUP(B786,'[2]2017省级重点项目'!$B$3:$O$206,7,0),"")</f>
        <v/>
      </c>
      <c r="AW786" s="14" t="str">
        <f ca="1" t="shared" si="70"/>
        <v/>
      </c>
      <c r="AX786" s="14" t="str">
        <f ca="1">IFERROR(VLOOKUP(B786,'[2]2017省级重点项目'!$B$3:$O$206,12,0),"")</f>
        <v/>
      </c>
      <c r="AY786" s="14" t="str">
        <f ca="1">IFERROR(VLOOKUP(B786,'[2]2017省级重点项目'!$B$3:$O$206,9,0),"")</f>
        <v/>
      </c>
      <c r="AZ786" s="14" t="str">
        <f ca="1">IFERROR(VLOOKUP(B786,'[2]2017省级重点项目'!$B$3:$O$206,10,0),"")</f>
        <v/>
      </c>
    </row>
    <row r="787" s="1" customFormat="1" ht="70" customHeight="1" spans="1:52">
      <c r="A787" s="11">
        <f>IF(AJ787="","",COUNTA($AJ$7:AJ787))</f>
        <v>754</v>
      </c>
      <c r="B787" s="12" t="s">
        <v>5014</v>
      </c>
      <c r="C787" s="12" t="s">
        <v>150</v>
      </c>
      <c r="D787" s="12" t="s">
        <v>61</v>
      </c>
      <c r="E787" s="12" t="s">
        <v>61</v>
      </c>
      <c r="F787" s="12" t="s">
        <v>78</v>
      </c>
      <c r="G787" s="13" t="s">
        <v>1628</v>
      </c>
      <c r="H787" s="12" t="s">
        <v>130</v>
      </c>
      <c r="I787" s="12" t="s">
        <v>131</v>
      </c>
      <c r="J787" s="12" t="s">
        <v>5015</v>
      </c>
      <c r="K787" s="13" t="s">
        <v>4558</v>
      </c>
      <c r="L787" s="21">
        <v>58800</v>
      </c>
      <c r="M787" s="13">
        <v>0</v>
      </c>
      <c r="N787" s="13">
        <v>58800</v>
      </c>
      <c r="O787" s="13">
        <v>0</v>
      </c>
      <c r="P787" s="13">
        <v>0</v>
      </c>
      <c r="Q787" s="13">
        <v>0</v>
      </c>
      <c r="R787" s="13">
        <v>0</v>
      </c>
      <c r="S787" s="13" t="s">
        <v>5016</v>
      </c>
      <c r="T787" s="13" t="s">
        <v>35</v>
      </c>
      <c r="U787" s="21">
        <v>0</v>
      </c>
      <c r="V787" s="12" t="s">
        <v>4170</v>
      </c>
      <c r="W787" s="21">
        <v>0</v>
      </c>
      <c r="X787" s="12" t="s">
        <v>5017</v>
      </c>
      <c r="Y787" s="30"/>
      <c r="Z787" s="30"/>
      <c r="AA787" s="12">
        <v>104</v>
      </c>
      <c r="AB787" s="12">
        <v>0</v>
      </c>
      <c r="AC787" s="12">
        <v>0</v>
      </c>
      <c r="AD787" s="12">
        <v>0</v>
      </c>
      <c r="AE787" s="12">
        <v>0</v>
      </c>
      <c r="AF787" s="12">
        <v>0</v>
      </c>
      <c r="AG787" s="22" t="s">
        <v>5018</v>
      </c>
      <c r="AH787" s="12" t="s">
        <v>5019</v>
      </c>
      <c r="AI787" s="12" t="s">
        <v>5020</v>
      </c>
      <c r="AJ787" s="46" t="s">
        <v>130</v>
      </c>
      <c r="AK787" s="13" t="s">
        <v>139</v>
      </c>
      <c r="AL787" s="50" t="s">
        <v>2234</v>
      </c>
      <c r="AM787" s="13" t="s">
        <v>1607</v>
      </c>
      <c r="AN787" s="13"/>
      <c r="AO787" s="12" t="s">
        <v>1639</v>
      </c>
      <c r="AP787" s="12"/>
      <c r="AQ787" s="12"/>
      <c r="AR787" s="12"/>
      <c r="AS787" s="12"/>
      <c r="AT787" s="14" t="str">
        <f ca="1">IFERROR(VLOOKUP(B787,'[2]2017省级重点项目'!$B$3:$O$206,6,0),"")</f>
        <v/>
      </c>
      <c r="AU787" s="14" t="str">
        <f ca="1" t="shared" si="69"/>
        <v/>
      </c>
      <c r="AV787" s="14" t="str">
        <f ca="1">IFERROR(VLOOKUP(B787,'[2]2017省级重点项目'!$B$3:$O$206,7,0),"")</f>
        <v/>
      </c>
      <c r="AW787" s="14" t="str">
        <f ca="1" t="shared" si="70"/>
        <v/>
      </c>
      <c r="AX787" s="14" t="str">
        <f ca="1">IFERROR(VLOOKUP(B787,'[2]2017省级重点项目'!$B$3:$O$206,12,0),"")</f>
        <v/>
      </c>
      <c r="AY787" s="14" t="str">
        <f ca="1">IFERROR(VLOOKUP(B787,'[2]2017省级重点项目'!$B$3:$O$206,9,0),"")</f>
        <v/>
      </c>
      <c r="AZ787" s="14" t="str">
        <f ca="1">IFERROR(VLOOKUP(B787,'[2]2017省级重点项目'!$B$3:$O$206,10,0),"")</f>
        <v/>
      </c>
    </row>
    <row r="788" s="1" customFormat="1" ht="21" customHeight="1" spans="1:53">
      <c r="A788" s="11"/>
      <c r="B788" s="11" t="s">
        <v>2420</v>
      </c>
      <c r="C788" s="11"/>
      <c r="D788" s="11"/>
      <c r="E788" s="11"/>
      <c r="F788" s="11"/>
      <c r="G788" s="11"/>
      <c r="H788" s="11"/>
      <c r="I788" s="11"/>
      <c r="J788" s="11">
        <f ca="1">COUNTIFS(AM:AM,"预备前期",G:G,B788)</f>
        <v>21</v>
      </c>
      <c r="K788" s="11" t="s">
        <v>56</v>
      </c>
      <c r="L788" s="20">
        <f ca="1">SUMIFS(L:L,AM:AM,"预备前期",G:G,B788)</f>
        <v>835946.95</v>
      </c>
      <c r="M788" s="11"/>
      <c r="N788" s="11"/>
      <c r="O788" s="11"/>
      <c r="P788" s="11"/>
      <c r="Q788" s="11"/>
      <c r="R788" s="11"/>
      <c r="S788" s="11"/>
      <c r="T788" s="11"/>
      <c r="U788" s="20">
        <v>0</v>
      </c>
      <c r="V788" s="11"/>
      <c r="W788" s="20">
        <v>0</v>
      </c>
      <c r="X788" s="11"/>
      <c r="Y788" s="29"/>
      <c r="Z788" s="29"/>
      <c r="AA788" s="11"/>
      <c r="AB788" s="11"/>
      <c r="AC788" s="11"/>
      <c r="AD788" s="11"/>
      <c r="AE788" s="11"/>
      <c r="AF788" s="11"/>
      <c r="AG788" s="43"/>
      <c r="AH788" s="44"/>
      <c r="AI788" s="44"/>
      <c r="AJ788" s="45"/>
      <c r="AK788" s="44"/>
      <c r="AL788" s="44"/>
      <c r="AM788" s="11"/>
      <c r="AN788" s="11"/>
      <c r="AO788" s="13"/>
      <c r="AP788" s="11"/>
      <c r="AQ788" s="11"/>
      <c r="AR788" s="14"/>
      <c r="AS788" s="11"/>
      <c r="AT788" s="11"/>
      <c r="AU788" s="11"/>
      <c r="AV788" s="11"/>
      <c r="AW788" s="11"/>
      <c r="AX788" s="11"/>
      <c r="AY788" s="11"/>
      <c r="AZ788" s="11"/>
      <c r="BA788" s="79"/>
    </row>
    <row r="789" s="1" customFormat="1" ht="72" customHeight="1" spans="1:52">
      <c r="A789" s="11">
        <f>IF(AJ789="","",COUNTA($AJ$7:AJ789))</f>
        <v>755</v>
      </c>
      <c r="B789" s="14" t="s">
        <v>5021</v>
      </c>
      <c r="C789" s="14" t="s">
        <v>61</v>
      </c>
      <c r="D789" s="14" t="s">
        <v>61</v>
      </c>
      <c r="E789" s="14" t="s">
        <v>61</v>
      </c>
      <c r="F789" s="14" t="s">
        <v>61</v>
      </c>
      <c r="G789" s="11" t="s">
        <v>2420</v>
      </c>
      <c r="H789" s="14" t="s">
        <v>727</v>
      </c>
      <c r="I789" s="14" t="s">
        <v>5022</v>
      </c>
      <c r="J789" s="14" t="s">
        <v>5023</v>
      </c>
      <c r="K789" s="11" t="s">
        <v>3088</v>
      </c>
      <c r="L789" s="20">
        <v>120336</v>
      </c>
      <c r="M789" s="11">
        <v>0</v>
      </c>
      <c r="N789" s="11">
        <v>37414</v>
      </c>
      <c r="O789" s="11">
        <v>0</v>
      </c>
      <c r="P789" s="11">
        <v>0</v>
      </c>
      <c r="Q789" s="11">
        <v>0</v>
      </c>
      <c r="R789" s="11">
        <v>0</v>
      </c>
      <c r="S789" s="11" t="s">
        <v>83</v>
      </c>
      <c r="T789" s="11" t="s">
        <v>35</v>
      </c>
      <c r="U789" s="20">
        <v>0</v>
      </c>
      <c r="V789" s="14" t="s">
        <v>3320</v>
      </c>
      <c r="W789" s="20">
        <v>0</v>
      </c>
      <c r="X789" s="14" t="s">
        <v>5024</v>
      </c>
      <c r="Y789" s="29"/>
      <c r="Z789" s="29"/>
      <c r="AA789" s="14">
        <v>90.14</v>
      </c>
      <c r="AB789" s="14">
        <v>90.14</v>
      </c>
      <c r="AC789" s="14">
        <v>0</v>
      </c>
      <c r="AD789" s="14">
        <v>0</v>
      </c>
      <c r="AE789" s="14">
        <v>0</v>
      </c>
      <c r="AF789" s="14">
        <v>0</v>
      </c>
      <c r="AG789" s="47" t="s">
        <v>4433</v>
      </c>
      <c r="AH789" s="14"/>
      <c r="AI789" s="14"/>
      <c r="AJ789" s="45" t="s">
        <v>727</v>
      </c>
      <c r="AK789" s="11" t="s">
        <v>735</v>
      </c>
      <c r="AL789" s="24" t="s">
        <v>736</v>
      </c>
      <c r="AM789" s="11" t="s">
        <v>1607</v>
      </c>
      <c r="AN789" s="11"/>
      <c r="AO789" s="12" t="s">
        <v>2426</v>
      </c>
      <c r="AP789" s="14" t="s">
        <v>78</v>
      </c>
      <c r="AQ789" s="14"/>
      <c r="AR789" s="14"/>
      <c r="AS789" s="14"/>
      <c r="AT789" s="14" t="str">
        <f ca="1">IFERROR(VLOOKUP(B789,'[2]2017省级重点项目'!$B$3:$O$206,6,0),"")</f>
        <v/>
      </c>
      <c r="AU789" s="14" t="str">
        <f ca="1" t="shared" ref="AU789:AU809" si="71">IFERROR(L789-AT789,"")</f>
        <v/>
      </c>
      <c r="AV789" s="14" t="str">
        <f ca="1">IFERROR(VLOOKUP(B789,'[2]2017省级重点项目'!$B$3:$O$206,7,0),"")</f>
        <v/>
      </c>
      <c r="AW789" s="14" t="str">
        <f ca="1" t="shared" ref="AW789:AW809" si="72">IFERROR(W789-AV789,"")</f>
        <v/>
      </c>
      <c r="AX789" s="14" t="str">
        <f ca="1">IFERROR(VLOOKUP(B789,'[2]2017省级重点项目'!$B$3:$O$206,12,0),"")</f>
        <v/>
      </c>
      <c r="AY789" s="14" t="str">
        <f ca="1">IFERROR(VLOOKUP(B789,'[2]2017省级重点项目'!$B$3:$O$206,9,0),"")</f>
        <v/>
      </c>
      <c r="AZ789" s="14" t="str">
        <f ca="1">IFERROR(VLOOKUP(B789,'[2]2017省级重点项目'!$B$3:$O$206,10,0),"")</f>
        <v/>
      </c>
    </row>
    <row r="790" s="1" customFormat="1" ht="51" customHeight="1" spans="1:52">
      <c r="A790" s="11">
        <f>IF(AJ790="","",COUNTA($AJ$7:AJ790))</f>
        <v>756</v>
      </c>
      <c r="B790" s="12" t="s">
        <v>5025</v>
      </c>
      <c r="C790" s="12" t="s">
        <v>5026</v>
      </c>
      <c r="D790" s="12" t="s">
        <v>61</v>
      </c>
      <c r="E790" s="12" t="s">
        <v>61</v>
      </c>
      <c r="F790" s="12" t="s">
        <v>78</v>
      </c>
      <c r="G790" s="13" t="s">
        <v>2420</v>
      </c>
      <c r="H790" s="12" t="s">
        <v>600</v>
      </c>
      <c r="I790" s="12" t="s">
        <v>1799</v>
      </c>
      <c r="J790" s="12" t="s">
        <v>5027</v>
      </c>
      <c r="K790" s="13" t="s">
        <v>3088</v>
      </c>
      <c r="L790" s="21">
        <v>13896.5</v>
      </c>
      <c r="M790" s="13">
        <v>13896.5</v>
      </c>
      <c r="N790" s="13">
        <v>0</v>
      </c>
      <c r="O790" s="13">
        <v>0</v>
      </c>
      <c r="P790" s="13">
        <v>0</v>
      </c>
      <c r="Q790" s="13">
        <v>0</v>
      </c>
      <c r="R790" s="13">
        <v>0</v>
      </c>
      <c r="S790" s="13" t="s">
        <v>83</v>
      </c>
      <c r="T790" s="13" t="s">
        <v>35</v>
      </c>
      <c r="U790" s="21">
        <v>0</v>
      </c>
      <c r="V790" s="12" t="s">
        <v>3610</v>
      </c>
      <c r="W790" s="21">
        <v>0</v>
      </c>
      <c r="X790" s="12" t="s">
        <v>5028</v>
      </c>
      <c r="Y790" s="30"/>
      <c r="Z790" s="30"/>
      <c r="AA790" s="12">
        <v>20</v>
      </c>
      <c r="AB790" s="12">
        <v>0</v>
      </c>
      <c r="AC790" s="12">
        <v>0</v>
      </c>
      <c r="AD790" s="12">
        <v>0</v>
      </c>
      <c r="AE790" s="12">
        <v>0</v>
      </c>
      <c r="AF790" s="12">
        <v>0</v>
      </c>
      <c r="AG790" s="22" t="s">
        <v>5029</v>
      </c>
      <c r="AH790" s="12" t="s">
        <v>5030</v>
      </c>
      <c r="AI790" s="12" t="s">
        <v>5030</v>
      </c>
      <c r="AJ790" s="46" t="s">
        <v>600</v>
      </c>
      <c r="AK790" s="13" t="s">
        <v>601</v>
      </c>
      <c r="AL790" s="24" t="s">
        <v>602</v>
      </c>
      <c r="AM790" s="13" t="s">
        <v>1607</v>
      </c>
      <c r="AN790" s="13"/>
      <c r="AO790" s="12" t="s">
        <v>2426</v>
      </c>
      <c r="AP790" s="12"/>
      <c r="AQ790" s="12"/>
      <c r="AR790" s="12"/>
      <c r="AS790" s="12"/>
      <c r="AT790" s="14" t="str">
        <f ca="1">IFERROR(VLOOKUP(B790,'[2]2017省级重点项目'!$B$3:$O$206,6,0),"")</f>
        <v/>
      </c>
      <c r="AU790" s="14" t="str">
        <f ca="1" t="shared" si="71"/>
        <v/>
      </c>
      <c r="AV790" s="14" t="str">
        <f ca="1">IFERROR(VLOOKUP(B790,'[2]2017省级重点项目'!$B$3:$O$206,7,0),"")</f>
        <v/>
      </c>
      <c r="AW790" s="14" t="str">
        <f ca="1" t="shared" si="72"/>
        <v/>
      </c>
      <c r="AX790" s="14" t="str">
        <f ca="1">IFERROR(VLOOKUP(B790,'[2]2017省级重点项目'!$B$3:$O$206,12,0),"")</f>
        <v/>
      </c>
      <c r="AY790" s="14" t="str">
        <f ca="1">IFERROR(VLOOKUP(B790,'[2]2017省级重点项目'!$B$3:$O$206,9,0),"")</f>
        <v/>
      </c>
      <c r="AZ790" s="14" t="str">
        <f ca="1">IFERROR(VLOOKUP(B790,'[2]2017省级重点项目'!$B$3:$O$206,10,0),"")</f>
        <v/>
      </c>
    </row>
    <row r="791" s="1" customFormat="1" ht="51" customHeight="1" spans="1:52">
      <c r="A791" s="11">
        <f>IF(AJ791="","",COUNTA($AJ$7:AJ791))</f>
        <v>757</v>
      </c>
      <c r="B791" s="12" t="s">
        <v>5031</v>
      </c>
      <c r="C791" s="12" t="s">
        <v>5026</v>
      </c>
      <c r="D791" s="12" t="s">
        <v>61</v>
      </c>
      <c r="E791" s="12" t="s">
        <v>61</v>
      </c>
      <c r="F791" s="12" t="s">
        <v>78</v>
      </c>
      <c r="G791" s="13" t="s">
        <v>2420</v>
      </c>
      <c r="H791" s="12" t="s">
        <v>600</v>
      </c>
      <c r="I791" s="12" t="s">
        <v>1086</v>
      </c>
      <c r="J791" s="12" t="s">
        <v>5032</v>
      </c>
      <c r="K791" s="13" t="s">
        <v>3088</v>
      </c>
      <c r="L791" s="21">
        <v>14345.45</v>
      </c>
      <c r="M791" s="13">
        <v>14345.45</v>
      </c>
      <c r="N791" s="13">
        <v>0</v>
      </c>
      <c r="O791" s="13">
        <v>0</v>
      </c>
      <c r="P791" s="13">
        <v>0</v>
      </c>
      <c r="Q791" s="13">
        <v>0</v>
      </c>
      <c r="R791" s="13">
        <v>0</v>
      </c>
      <c r="S791" s="13" t="s">
        <v>83</v>
      </c>
      <c r="T791" s="13" t="s">
        <v>35</v>
      </c>
      <c r="U791" s="21">
        <v>0</v>
      </c>
      <c r="V791" s="12" t="s">
        <v>3610</v>
      </c>
      <c r="W791" s="21">
        <v>0</v>
      </c>
      <c r="X791" s="12" t="s">
        <v>5028</v>
      </c>
      <c r="Y791" s="30"/>
      <c r="Z791" s="30"/>
      <c r="AA791" s="12">
        <v>51</v>
      </c>
      <c r="AB791" s="12">
        <v>0</v>
      </c>
      <c r="AC791" s="12">
        <v>0</v>
      </c>
      <c r="AD791" s="12">
        <v>0</v>
      </c>
      <c r="AE791" s="12">
        <v>0</v>
      </c>
      <c r="AF791" s="12">
        <v>0</v>
      </c>
      <c r="AG791" s="22" t="s">
        <v>5029</v>
      </c>
      <c r="AH791" s="12" t="s">
        <v>5030</v>
      </c>
      <c r="AI791" s="12" t="s">
        <v>5030</v>
      </c>
      <c r="AJ791" s="46" t="s">
        <v>600</v>
      </c>
      <c r="AK791" s="13" t="s">
        <v>601</v>
      </c>
      <c r="AL791" s="24" t="s">
        <v>1874</v>
      </c>
      <c r="AM791" s="13" t="s">
        <v>1607</v>
      </c>
      <c r="AN791" s="13"/>
      <c r="AO791" s="12" t="s">
        <v>2426</v>
      </c>
      <c r="AP791" s="12"/>
      <c r="AQ791" s="12"/>
      <c r="AR791" s="12"/>
      <c r="AS791" s="12"/>
      <c r="AT791" s="14" t="str">
        <f ca="1">IFERROR(VLOOKUP(B791,'[2]2017省级重点项目'!$B$3:$O$206,6,0),"")</f>
        <v/>
      </c>
      <c r="AU791" s="14" t="str">
        <f ca="1" t="shared" si="71"/>
        <v/>
      </c>
      <c r="AV791" s="14" t="str">
        <f ca="1">IFERROR(VLOOKUP(B791,'[2]2017省级重点项目'!$B$3:$O$206,7,0),"")</f>
        <v/>
      </c>
      <c r="AW791" s="14" t="str">
        <f ca="1" t="shared" si="72"/>
        <v/>
      </c>
      <c r="AX791" s="14" t="str">
        <f ca="1">IFERROR(VLOOKUP(B791,'[2]2017省级重点项目'!$B$3:$O$206,12,0),"")</f>
        <v/>
      </c>
      <c r="AY791" s="14" t="str">
        <f ca="1">IFERROR(VLOOKUP(B791,'[2]2017省级重点项目'!$B$3:$O$206,9,0),"")</f>
        <v/>
      </c>
      <c r="AZ791" s="14" t="str">
        <f ca="1">IFERROR(VLOOKUP(B791,'[2]2017省级重点项目'!$B$3:$O$206,10,0),"")</f>
        <v/>
      </c>
    </row>
    <row r="792" s="1" customFormat="1" ht="61" customHeight="1" spans="1:52">
      <c r="A792" s="11">
        <f>IF(AJ792="","",COUNTA($AJ$7:AJ792))</f>
        <v>758</v>
      </c>
      <c r="B792" s="12" t="s">
        <v>5033</v>
      </c>
      <c r="C792" s="12" t="s">
        <v>61</v>
      </c>
      <c r="D792" s="12" t="s">
        <v>61</v>
      </c>
      <c r="E792" s="12" t="s">
        <v>61</v>
      </c>
      <c r="F792" s="12" t="s">
        <v>61</v>
      </c>
      <c r="G792" s="13" t="s">
        <v>2420</v>
      </c>
      <c r="H792" s="12" t="s">
        <v>600</v>
      </c>
      <c r="I792" s="12" t="s">
        <v>1816</v>
      </c>
      <c r="J792" s="12" t="s">
        <v>5034</v>
      </c>
      <c r="K792" s="13" t="s">
        <v>4558</v>
      </c>
      <c r="L792" s="21">
        <v>20460</v>
      </c>
      <c r="M792" s="13">
        <v>20460</v>
      </c>
      <c r="N792" s="13">
        <v>0</v>
      </c>
      <c r="O792" s="13">
        <v>0</v>
      </c>
      <c r="P792" s="13">
        <v>0</v>
      </c>
      <c r="Q792" s="13">
        <v>0</v>
      </c>
      <c r="R792" s="13">
        <v>0</v>
      </c>
      <c r="S792" s="13" t="s">
        <v>5035</v>
      </c>
      <c r="T792" s="13" t="s">
        <v>35</v>
      </c>
      <c r="U792" s="21">
        <v>0</v>
      </c>
      <c r="V792" s="12" t="s">
        <v>1912</v>
      </c>
      <c r="W792" s="21">
        <v>0</v>
      </c>
      <c r="X792" s="12" t="s">
        <v>1912</v>
      </c>
      <c r="Y792" s="30"/>
      <c r="Z792" s="30"/>
      <c r="AA792" s="123" t="s">
        <v>5036</v>
      </c>
      <c r="AB792" s="123">
        <v>0</v>
      </c>
      <c r="AC792" s="123">
        <v>0</v>
      </c>
      <c r="AD792" s="123">
        <v>0</v>
      </c>
      <c r="AE792" s="123">
        <v>0</v>
      </c>
      <c r="AF792" s="123">
        <v>0</v>
      </c>
      <c r="AG792" s="22" t="s">
        <v>5037</v>
      </c>
      <c r="AH792" s="12" t="s">
        <v>5038</v>
      </c>
      <c r="AI792" s="12" t="s">
        <v>5039</v>
      </c>
      <c r="AJ792" s="46" t="s">
        <v>600</v>
      </c>
      <c r="AK792" s="13" t="s">
        <v>601</v>
      </c>
      <c r="AL792" s="24" t="s">
        <v>1874</v>
      </c>
      <c r="AM792" s="13" t="s">
        <v>1607</v>
      </c>
      <c r="AN792" s="99"/>
      <c r="AO792" s="93" t="s">
        <v>2426</v>
      </c>
      <c r="AP792" s="93"/>
      <c r="AQ792" s="93"/>
      <c r="AR792" s="93"/>
      <c r="AS792" s="93"/>
      <c r="AT792" s="14" t="str">
        <f ca="1">IFERROR(VLOOKUP(B792,'[2]2017省级重点项目'!$B$3:$O$206,6,0),"")</f>
        <v/>
      </c>
      <c r="AU792" s="14" t="str">
        <f ca="1" t="shared" si="71"/>
        <v/>
      </c>
      <c r="AV792" s="14" t="str">
        <f ca="1">IFERROR(VLOOKUP(B792,'[2]2017省级重点项目'!$B$3:$O$206,7,0),"")</f>
        <v/>
      </c>
      <c r="AW792" s="14" t="str">
        <f ca="1" t="shared" si="72"/>
        <v/>
      </c>
      <c r="AX792" s="14" t="str">
        <f ca="1">IFERROR(VLOOKUP(B792,'[2]2017省级重点项目'!$B$3:$O$206,12,0),"")</f>
        <v/>
      </c>
      <c r="AY792" s="14" t="str">
        <f ca="1">IFERROR(VLOOKUP(B792,'[2]2017省级重点项目'!$B$3:$O$206,9,0),"")</f>
        <v/>
      </c>
      <c r="AZ792" s="14" t="str">
        <f ca="1">IFERROR(VLOOKUP(B792,'[2]2017省级重点项目'!$B$3:$O$206,10,0),"")</f>
        <v/>
      </c>
    </row>
    <row r="793" s="1" customFormat="1" ht="53" customHeight="1" spans="1:52">
      <c r="A793" s="11">
        <f>IF(AJ793="","",COUNTA($AJ$7:AJ793))</f>
        <v>759</v>
      </c>
      <c r="B793" s="12" t="s">
        <v>5040</v>
      </c>
      <c r="C793" s="12" t="s">
        <v>61</v>
      </c>
      <c r="D793" s="12" t="s">
        <v>61</v>
      </c>
      <c r="E793" s="12" t="s">
        <v>61</v>
      </c>
      <c r="F793" s="12" t="s">
        <v>78</v>
      </c>
      <c r="G793" s="13" t="s">
        <v>2420</v>
      </c>
      <c r="H793" s="12" t="s">
        <v>600</v>
      </c>
      <c r="I793" s="12" t="s">
        <v>1086</v>
      </c>
      <c r="J793" s="12" t="s">
        <v>5041</v>
      </c>
      <c r="K793" s="13" t="s">
        <v>3088</v>
      </c>
      <c r="L793" s="21">
        <v>24000</v>
      </c>
      <c r="M793" s="13">
        <v>24000</v>
      </c>
      <c r="N793" s="13">
        <v>0</v>
      </c>
      <c r="O793" s="13">
        <v>0</v>
      </c>
      <c r="P793" s="13">
        <v>0</v>
      </c>
      <c r="Q793" s="13">
        <v>0</v>
      </c>
      <c r="R793" s="13">
        <v>0</v>
      </c>
      <c r="S793" s="13" t="s">
        <v>83</v>
      </c>
      <c r="T793" s="13" t="s">
        <v>35</v>
      </c>
      <c r="U793" s="21">
        <v>0</v>
      </c>
      <c r="V793" s="12" t="s">
        <v>3610</v>
      </c>
      <c r="W793" s="21">
        <v>0</v>
      </c>
      <c r="X793" s="12" t="s">
        <v>5028</v>
      </c>
      <c r="Y793" s="30"/>
      <c r="Z793" s="30"/>
      <c r="AA793" s="12">
        <v>72</v>
      </c>
      <c r="AB793" s="12">
        <v>0</v>
      </c>
      <c r="AC793" s="12">
        <v>0</v>
      </c>
      <c r="AD793" s="12">
        <v>0</v>
      </c>
      <c r="AE793" s="12">
        <v>0</v>
      </c>
      <c r="AF793" s="12">
        <v>0</v>
      </c>
      <c r="AG793" s="22" t="s">
        <v>5042</v>
      </c>
      <c r="AH793" s="12" t="s">
        <v>5043</v>
      </c>
      <c r="AI793" s="12" t="s">
        <v>5043</v>
      </c>
      <c r="AJ793" s="46" t="s">
        <v>600</v>
      </c>
      <c r="AK793" s="13" t="s">
        <v>601</v>
      </c>
      <c r="AL793" s="24" t="s">
        <v>1874</v>
      </c>
      <c r="AM793" s="13" t="s">
        <v>1607</v>
      </c>
      <c r="AN793" s="13"/>
      <c r="AO793" s="12" t="s">
        <v>2426</v>
      </c>
      <c r="AP793" s="12" t="s">
        <v>78</v>
      </c>
      <c r="AQ793" s="12"/>
      <c r="AR793" s="12"/>
      <c r="AS793" s="12"/>
      <c r="AT793" s="14" t="str">
        <f ca="1">IFERROR(VLOOKUP(B793,'[2]2017省级重点项目'!$B$3:$O$206,6,0),"")</f>
        <v/>
      </c>
      <c r="AU793" s="14" t="str">
        <f ca="1" t="shared" si="71"/>
        <v/>
      </c>
      <c r="AV793" s="14" t="str">
        <f ca="1">IFERROR(VLOOKUP(B793,'[2]2017省级重点项目'!$B$3:$O$206,7,0),"")</f>
        <v/>
      </c>
      <c r="AW793" s="14" t="str">
        <f ca="1" t="shared" si="72"/>
        <v/>
      </c>
      <c r="AX793" s="14" t="str">
        <f ca="1">IFERROR(VLOOKUP(B793,'[2]2017省级重点项目'!$B$3:$O$206,12,0),"")</f>
        <v/>
      </c>
      <c r="AY793" s="14" t="str">
        <f ca="1">IFERROR(VLOOKUP(B793,'[2]2017省级重点项目'!$B$3:$O$206,9,0),"")</f>
        <v/>
      </c>
      <c r="AZ793" s="14" t="str">
        <f ca="1">IFERROR(VLOOKUP(B793,'[2]2017省级重点项目'!$B$3:$O$206,10,0),"")</f>
        <v/>
      </c>
    </row>
    <row r="794" s="1" customFormat="1" ht="67.5" spans="1:52">
      <c r="A794" s="11">
        <f>IF(AJ794="","",COUNTA($AJ$7:AJ794))</f>
        <v>760</v>
      </c>
      <c r="B794" s="12" t="s">
        <v>5044</v>
      </c>
      <c r="C794" s="14"/>
      <c r="D794" s="14"/>
      <c r="E794" s="14"/>
      <c r="F794" s="14" t="s">
        <v>78</v>
      </c>
      <c r="G794" s="11" t="s">
        <v>2420</v>
      </c>
      <c r="H794" s="14" t="s">
        <v>79</v>
      </c>
      <c r="I794" s="14" t="s">
        <v>80</v>
      </c>
      <c r="J794" s="14" t="s">
        <v>5045</v>
      </c>
      <c r="K794" s="11" t="s">
        <v>4558</v>
      </c>
      <c r="L794" s="20">
        <v>17200</v>
      </c>
      <c r="M794" s="11">
        <v>17200</v>
      </c>
      <c r="N794" s="11"/>
      <c r="O794" s="11"/>
      <c r="P794" s="11"/>
      <c r="Q794" s="11"/>
      <c r="R794" s="11"/>
      <c r="S794" s="11" t="s">
        <v>83</v>
      </c>
      <c r="T794" s="11" t="s">
        <v>766</v>
      </c>
      <c r="U794" s="20">
        <v>0</v>
      </c>
      <c r="V794" s="14" t="s">
        <v>5046</v>
      </c>
      <c r="W794" s="20">
        <v>0</v>
      </c>
      <c r="X794" s="14" t="s">
        <v>5047</v>
      </c>
      <c r="Y794" s="29"/>
      <c r="Z794" s="29"/>
      <c r="AA794" s="14">
        <v>50</v>
      </c>
      <c r="AB794" s="14"/>
      <c r="AC794" s="14"/>
      <c r="AD794" s="14"/>
      <c r="AE794" s="14"/>
      <c r="AF794" s="14"/>
      <c r="AG794" s="47" t="s">
        <v>5048</v>
      </c>
      <c r="AH794" s="14"/>
      <c r="AI794" s="12" t="s">
        <v>5049</v>
      </c>
      <c r="AJ794" s="45" t="s">
        <v>79</v>
      </c>
      <c r="AK794" s="11" t="s">
        <v>89</v>
      </c>
      <c r="AL794" s="24" t="s">
        <v>609</v>
      </c>
      <c r="AM794" s="11" t="s">
        <v>1607</v>
      </c>
      <c r="AN794" s="11"/>
      <c r="AO794" s="12" t="s">
        <v>2426</v>
      </c>
      <c r="AP794" s="14"/>
      <c r="AQ794" s="14"/>
      <c r="AR794" s="14"/>
      <c r="AS794" s="14"/>
      <c r="AT794" s="14" t="str">
        <f ca="1">IFERROR(VLOOKUP(B794,'[2]2017省级重点项目'!$B$3:$O$206,6,0),"")</f>
        <v/>
      </c>
      <c r="AU794" s="14" t="str">
        <f ca="1" t="shared" si="71"/>
        <v/>
      </c>
      <c r="AV794" s="14" t="str">
        <f ca="1">IFERROR(VLOOKUP(B794,'[2]2017省级重点项目'!$B$3:$O$206,7,0),"")</f>
        <v/>
      </c>
      <c r="AW794" s="14" t="str">
        <f ca="1" t="shared" si="72"/>
        <v/>
      </c>
      <c r="AX794" s="14" t="str">
        <f ca="1">IFERROR(VLOOKUP(B794,'[2]2017省级重点项目'!$B$3:$O$206,12,0),"")</f>
        <v/>
      </c>
      <c r="AY794" s="14" t="str">
        <f ca="1">IFERROR(VLOOKUP(B794,'[2]2017省级重点项目'!$B$3:$O$206,9,0),"")</f>
        <v/>
      </c>
      <c r="AZ794" s="14" t="str">
        <f ca="1">IFERROR(VLOOKUP(B794,'[2]2017省级重点项目'!$B$3:$O$206,10,0),"")</f>
        <v/>
      </c>
    </row>
    <row r="795" s="1" customFormat="1" ht="52" customHeight="1" spans="1:52">
      <c r="A795" s="11">
        <f>IF(AJ795="","",COUNTA($AJ$7:AJ795))</f>
        <v>761</v>
      </c>
      <c r="B795" s="14" t="s">
        <v>5050</v>
      </c>
      <c r="C795" s="14"/>
      <c r="D795" s="14"/>
      <c r="E795" s="14"/>
      <c r="F795" s="14" t="s">
        <v>78</v>
      </c>
      <c r="G795" s="11" t="s">
        <v>2420</v>
      </c>
      <c r="H795" s="14" t="s">
        <v>79</v>
      </c>
      <c r="I795" s="14" t="s">
        <v>764</v>
      </c>
      <c r="J795" s="14" t="s">
        <v>5051</v>
      </c>
      <c r="K795" s="11" t="s">
        <v>4558</v>
      </c>
      <c r="L795" s="20">
        <v>30000</v>
      </c>
      <c r="M795" s="11"/>
      <c r="N795" s="11">
        <v>30000</v>
      </c>
      <c r="O795" s="11"/>
      <c r="P795" s="11"/>
      <c r="Q795" s="11"/>
      <c r="R795" s="11"/>
      <c r="S795" s="11" t="s">
        <v>66</v>
      </c>
      <c r="T795" s="11" t="s">
        <v>35</v>
      </c>
      <c r="U795" s="20">
        <v>0</v>
      </c>
      <c r="V795" s="14" t="s">
        <v>3633</v>
      </c>
      <c r="W795" s="20">
        <v>0</v>
      </c>
      <c r="X795" s="14" t="s">
        <v>3160</v>
      </c>
      <c r="Y795" s="29"/>
      <c r="Z795" s="29"/>
      <c r="AA795" s="14">
        <v>67.1</v>
      </c>
      <c r="AB795" s="14"/>
      <c r="AC795" s="14"/>
      <c r="AD795" s="14"/>
      <c r="AE795" s="14"/>
      <c r="AF795" s="14"/>
      <c r="AG795" s="22" t="s">
        <v>5052</v>
      </c>
      <c r="AH795" s="14"/>
      <c r="AI795" s="14" t="s">
        <v>5053</v>
      </c>
      <c r="AJ795" s="45" t="s">
        <v>79</v>
      </c>
      <c r="AK795" s="11" t="s">
        <v>89</v>
      </c>
      <c r="AL795" s="50" t="s">
        <v>609</v>
      </c>
      <c r="AM795" s="11" t="s">
        <v>1607</v>
      </c>
      <c r="AN795" s="11"/>
      <c r="AO795" s="12" t="s">
        <v>2426</v>
      </c>
      <c r="AP795" s="14" t="s">
        <v>78</v>
      </c>
      <c r="AQ795" s="14" t="s">
        <v>78</v>
      </c>
      <c r="AR795" s="14"/>
      <c r="AS795" s="14"/>
      <c r="AT795" s="14">
        <f ca="1">IFERROR(VLOOKUP(B795,'[2]2017省级重点项目'!$B$3:$O$206,6,0),"")</f>
        <v>30000</v>
      </c>
      <c r="AU795" s="14">
        <f ca="1" t="shared" si="71"/>
        <v>0</v>
      </c>
      <c r="AV795" s="14">
        <f ca="1">IFERROR(VLOOKUP(B795,'[2]2017省级重点项目'!$B$3:$O$206,7,0),"")</f>
        <v>0</v>
      </c>
      <c r="AW795" s="14">
        <f ca="1" t="shared" si="72"/>
        <v>0</v>
      </c>
      <c r="AX795" s="14" t="str">
        <f ca="1">IFERROR(VLOOKUP(B795,'[2]2017省级重点项目'!$B$3:$O$206,12,0),"")</f>
        <v/>
      </c>
      <c r="AY795" s="14" t="str">
        <f ca="1">IFERROR(VLOOKUP(B795,'[2]2017省级重点项目'!$B$3:$O$206,9,0),"")</f>
        <v>无</v>
      </c>
      <c r="AZ795" s="14" t="str">
        <f ca="1">IFERROR(VLOOKUP(B795,'[2]2017省级重点项目'!$B$3:$O$206,10,0),"")</f>
        <v>无</v>
      </c>
    </row>
    <row r="796" s="1" customFormat="1" ht="61" customHeight="1" spans="1:52">
      <c r="A796" s="11">
        <f>IF(AJ796="","",COUNTA($AJ$7:AJ796))</f>
        <v>762</v>
      </c>
      <c r="B796" s="14" t="s">
        <v>5054</v>
      </c>
      <c r="C796" s="14"/>
      <c r="D796" s="14"/>
      <c r="E796" s="14"/>
      <c r="F796" s="14" t="s">
        <v>78</v>
      </c>
      <c r="G796" s="11" t="s">
        <v>2420</v>
      </c>
      <c r="H796" s="14" t="s">
        <v>79</v>
      </c>
      <c r="I796" s="14" t="s">
        <v>764</v>
      </c>
      <c r="J796" s="14" t="s">
        <v>5055</v>
      </c>
      <c r="K796" s="11" t="s">
        <v>4932</v>
      </c>
      <c r="L796" s="20">
        <v>110000</v>
      </c>
      <c r="M796" s="11"/>
      <c r="N796" s="11">
        <v>110000</v>
      </c>
      <c r="O796" s="11"/>
      <c r="P796" s="11"/>
      <c r="Q796" s="11"/>
      <c r="R796" s="11"/>
      <c r="S796" s="11" t="s">
        <v>66</v>
      </c>
      <c r="T796" s="11" t="s">
        <v>35</v>
      </c>
      <c r="U796" s="20">
        <v>0</v>
      </c>
      <c r="V796" s="14" t="s">
        <v>3633</v>
      </c>
      <c r="W796" s="20">
        <v>0</v>
      </c>
      <c r="X796" s="14" t="s">
        <v>5046</v>
      </c>
      <c r="Y796" s="29"/>
      <c r="Z796" s="29"/>
      <c r="AA796" s="14"/>
      <c r="AB796" s="14"/>
      <c r="AC796" s="14"/>
      <c r="AD796" s="14"/>
      <c r="AE796" s="14"/>
      <c r="AF796" s="14"/>
      <c r="AG796" s="47" t="s">
        <v>5056</v>
      </c>
      <c r="AH796" s="14"/>
      <c r="AI796" s="14" t="s">
        <v>5057</v>
      </c>
      <c r="AJ796" s="45" t="s">
        <v>79</v>
      </c>
      <c r="AK796" s="11" t="s">
        <v>89</v>
      </c>
      <c r="AL796" s="50" t="s">
        <v>609</v>
      </c>
      <c r="AM796" s="11" t="s">
        <v>1607</v>
      </c>
      <c r="AN796" s="11"/>
      <c r="AO796" s="12" t="s">
        <v>2426</v>
      </c>
      <c r="AP796" s="14"/>
      <c r="AQ796" s="14"/>
      <c r="AR796" s="14"/>
      <c r="AS796" s="14"/>
      <c r="AT796" s="14" t="str">
        <f ca="1">IFERROR(VLOOKUP(B796,'[2]2017省级重点项目'!$B$3:$O$206,6,0),"")</f>
        <v/>
      </c>
      <c r="AU796" s="14" t="str">
        <f ca="1" t="shared" si="71"/>
        <v/>
      </c>
      <c r="AV796" s="14" t="str">
        <f ca="1">IFERROR(VLOOKUP(B796,'[2]2017省级重点项目'!$B$3:$O$206,7,0),"")</f>
        <v/>
      </c>
      <c r="AW796" s="14" t="str">
        <f ca="1" t="shared" si="72"/>
        <v/>
      </c>
      <c r="AX796" s="14" t="str">
        <f ca="1">IFERROR(VLOOKUP(B796,'[2]2017省级重点项目'!$B$3:$O$206,12,0),"")</f>
        <v/>
      </c>
      <c r="AY796" s="14" t="str">
        <f ca="1">IFERROR(VLOOKUP(B796,'[2]2017省级重点项目'!$B$3:$O$206,9,0),"")</f>
        <v/>
      </c>
      <c r="AZ796" s="14" t="str">
        <f ca="1">IFERROR(VLOOKUP(B796,'[2]2017省级重点项目'!$B$3:$O$206,10,0),"")</f>
        <v/>
      </c>
    </row>
    <row r="797" s="1" customFormat="1" ht="81" customHeight="1" spans="1:52">
      <c r="A797" s="11">
        <f>IF(AJ797="","",COUNTA($AJ$7:AJ797))</f>
        <v>763</v>
      </c>
      <c r="B797" s="14" t="s">
        <v>5058</v>
      </c>
      <c r="C797" s="14" t="s">
        <v>2186</v>
      </c>
      <c r="D797" s="14" t="s">
        <v>61</v>
      </c>
      <c r="E797" s="14" t="s">
        <v>61</v>
      </c>
      <c r="F797" s="14"/>
      <c r="G797" s="11" t="s">
        <v>2420</v>
      </c>
      <c r="H797" s="14" t="s">
        <v>119</v>
      </c>
      <c r="I797" s="14" t="s">
        <v>1356</v>
      </c>
      <c r="J797" s="14" t="s">
        <v>5059</v>
      </c>
      <c r="K797" s="11" t="s">
        <v>4527</v>
      </c>
      <c r="L797" s="20">
        <v>38000</v>
      </c>
      <c r="M797" s="11">
        <v>0</v>
      </c>
      <c r="N797" s="11">
        <v>25000</v>
      </c>
      <c r="O797" s="11">
        <v>13000</v>
      </c>
      <c r="P797" s="11">
        <v>0</v>
      </c>
      <c r="Q797" s="11">
        <v>0</v>
      </c>
      <c r="R797" s="11">
        <v>0</v>
      </c>
      <c r="S797" s="11" t="s">
        <v>66</v>
      </c>
      <c r="T797" s="11" t="s">
        <v>123</v>
      </c>
      <c r="U797" s="20">
        <v>0</v>
      </c>
      <c r="V797" s="14" t="s">
        <v>5060</v>
      </c>
      <c r="W797" s="20">
        <v>0</v>
      </c>
      <c r="X797" s="14" t="s">
        <v>5061</v>
      </c>
      <c r="Y797" s="29"/>
      <c r="Z797" s="29"/>
      <c r="AA797" s="14">
        <v>105</v>
      </c>
      <c r="AB797" s="14">
        <v>105</v>
      </c>
      <c r="AC797" s="14"/>
      <c r="AD797" s="14"/>
      <c r="AE797" s="14"/>
      <c r="AF797" s="14"/>
      <c r="AG797" s="47" t="s">
        <v>5062</v>
      </c>
      <c r="AH797" s="14"/>
      <c r="AI797" s="14"/>
      <c r="AJ797" s="45" t="s">
        <v>119</v>
      </c>
      <c r="AK797" s="11" t="s">
        <v>128</v>
      </c>
      <c r="AL797" s="24" t="s">
        <v>2456</v>
      </c>
      <c r="AM797" s="11" t="s">
        <v>1607</v>
      </c>
      <c r="AN797" s="2"/>
      <c r="AO797" s="7" t="s">
        <v>2426</v>
      </c>
      <c r="AP797" s="1"/>
      <c r="AQ797" s="1"/>
      <c r="AR797" s="1"/>
      <c r="AS797" s="1"/>
      <c r="AT797" s="14" t="str">
        <f ca="1">IFERROR(VLOOKUP(B797,'[2]2017省级重点项目'!$B$3:$O$206,6,0),"")</f>
        <v/>
      </c>
      <c r="AU797" s="14" t="str">
        <f ca="1" t="shared" si="71"/>
        <v/>
      </c>
      <c r="AV797" s="14" t="str">
        <f ca="1">IFERROR(VLOOKUP(B797,'[2]2017省级重点项目'!$B$3:$O$206,7,0),"")</f>
        <v/>
      </c>
      <c r="AW797" s="14" t="str">
        <f ca="1" t="shared" si="72"/>
        <v/>
      </c>
      <c r="AX797" s="14" t="str">
        <f ca="1">IFERROR(VLOOKUP(B797,'[2]2017省级重点项目'!$B$3:$O$206,12,0),"")</f>
        <v/>
      </c>
      <c r="AY797" s="14" t="str">
        <f ca="1">IFERROR(VLOOKUP(B797,'[2]2017省级重点项目'!$B$3:$O$206,9,0),"")</f>
        <v/>
      </c>
      <c r="AZ797" s="14" t="str">
        <f ca="1">IFERROR(VLOOKUP(B797,'[2]2017省级重点项目'!$B$3:$O$206,10,0),"")</f>
        <v/>
      </c>
    </row>
    <row r="798" s="1" customFormat="1" ht="86" customHeight="1" spans="1:52">
      <c r="A798" s="11">
        <f>IF(AJ798="","",COUNTA($AJ$7:AJ798))</f>
        <v>764</v>
      </c>
      <c r="B798" s="14" t="s">
        <v>5063</v>
      </c>
      <c r="C798" s="14" t="s">
        <v>2186</v>
      </c>
      <c r="D798" s="14" t="s">
        <v>61</v>
      </c>
      <c r="E798" s="14" t="s">
        <v>61</v>
      </c>
      <c r="F798" s="14" t="s">
        <v>78</v>
      </c>
      <c r="G798" s="11" t="s">
        <v>2420</v>
      </c>
      <c r="H798" s="14" t="s">
        <v>119</v>
      </c>
      <c r="I798" s="14" t="s">
        <v>3817</v>
      </c>
      <c r="J798" s="14" t="s">
        <v>5064</v>
      </c>
      <c r="K798" s="11" t="s">
        <v>4558</v>
      </c>
      <c r="L798" s="20">
        <v>54800</v>
      </c>
      <c r="M798" s="11">
        <v>0</v>
      </c>
      <c r="N798" s="11">
        <v>24800</v>
      </c>
      <c r="O798" s="11">
        <v>30000</v>
      </c>
      <c r="P798" s="11">
        <v>0</v>
      </c>
      <c r="Q798" s="11">
        <v>0</v>
      </c>
      <c r="R798" s="11">
        <v>0</v>
      </c>
      <c r="S798" s="11" t="s">
        <v>66</v>
      </c>
      <c r="T798" s="11" t="s">
        <v>123</v>
      </c>
      <c r="U798" s="20">
        <v>0</v>
      </c>
      <c r="V798" s="14" t="s">
        <v>5065</v>
      </c>
      <c r="W798" s="20">
        <v>0</v>
      </c>
      <c r="X798" s="14" t="s">
        <v>5066</v>
      </c>
      <c r="Y798" s="29"/>
      <c r="Z798" s="29"/>
      <c r="AA798" s="14">
        <v>100</v>
      </c>
      <c r="AB798" s="14">
        <v>100</v>
      </c>
      <c r="AC798" s="14">
        <v>70</v>
      </c>
      <c r="AD798" s="14">
        <v>70</v>
      </c>
      <c r="AE798" s="14">
        <v>0</v>
      </c>
      <c r="AF798" s="14">
        <v>0</v>
      </c>
      <c r="AG798" s="47" t="s">
        <v>5067</v>
      </c>
      <c r="AH798" s="14" t="s">
        <v>5068</v>
      </c>
      <c r="AI798" s="14" t="s">
        <v>5069</v>
      </c>
      <c r="AJ798" s="45" t="s">
        <v>119</v>
      </c>
      <c r="AK798" s="11" t="s">
        <v>128</v>
      </c>
      <c r="AL798" s="24" t="s">
        <v>2456</v>
      </c>
      <c r="AM798" s="11" t="s">
        <v>1607</v>
      </c>
      <c r="AN798" s="2"/>
      <c r="AO798" s="7" t="s">
        <v>2426</v>
      </c>
      <c r="AP798" s="1"/>
      <c r="AQ798" s="1" t="s">
        <v>78</v>
      </c>
      <c r="AR798" s="1"/>
      <c r="AS798" s="1"/>
      <c r="AT798" s="14">
        <f ca="1">IFERROR(VLOOKUP(B798,'[2]2017省级重点项目'!$B$3:$O$206,6,0),"")</f>
        <v>54800</v>
      </c>
      <c r="AU798" s="14">
        <f ca="1" t="shared" si="71"/>
        <v>0</v>
      </c>
      <c r="AV798" s="14">
        <f ca="1">IFERROR(VLOOKUP(B798,'[2]2017省级重点项目'!$B$3:$O$206,7,0),"")</f>
        <v>5000</v>
      </c>
      <c r="AW798" s="14">
        <f ca="1" t="shared" si="72"/>
        <v>-5000</v>
      </c>
      <c r="AX798" s="14" t="str">
        <f ca="1">IFERROR(VLOOKUP(B798,'[2]2017省级重点项目'!$B$3:$O$206,12,0),"")</f>
        <v/>
      </c>
      <c r="AY798" s="14">
        <f ca="1">IFERROR(VLOOKUP(B798,'[2]2017省级重点项目'!$B$3:$O$206,9,0),"")</f>
        <v>12</v>
      </c>
      <c r="AZ798" s="14" t="str">
        <f ca="1">IFERROR(VLOOKUP(B798,'[2]2017省级重点项目'!$B$3:$O$206,10,0),"")</f>
        <v>无</v>
      </c>
    </row>
    <row r="799" s="1" customFormat="1" ht="56.25" spans="1:52">
      <c r="A799" s="11">
        <f>IF(AJ799="","",COUNTA($AJ$7:AJ799))</f>
        <v>765</v>
      </c>
      <c r="B799" s="14" t="s">
        <v>5070</v>
      </c>
      <c r="C799" s="14" t="s">
        <v>2186</v>
      </c>
      <c r="D799" s="14" t="s">
        <v>61</v>
      </c>
      <c r="E799" s="14" t="s">
        <v>78</v>
      </c>
      <c r="F799" s="14"/>
      <c r="G799" s="11" t="s">
        <v>2420</v>
      </c>
      <c r="H799" s="14" t="s">
        <v>119</v>
      </c>
      <c r="I799" s="14" t="s">
        <v>350</v>
      </c>
      <c r="J799" s="14" t="s">
        <v>5071</v>
      </c>
      <c r="K799" s="11" t="s">
        <v>4527</v>
      </c>
      <c r="L799" s="20">
        <v>11000</v>
      </c>
      <c r="M799" s="11">
        <v>11000</v>
      </c>
      <c r="N799" s="11">
        <v>0</v>
      </c>
      <c r="O799" s="11">
        <v>0</v>
      </c>
      <c r="P799" s="11">
        <v>0</v>
      </c>
      <c r="Q799" s="11">
        <v>0</v>
      </c>
      <c r="R799" s="11">
        <v>0</v>
      </c>
      <c r="S799" s="11" t="s">
        <v>83</v>
      </c>
      <c r="T799" s="11" t="s">
        <v>123</v>
      </c>
      <c r="U799" s="20">
        <v>0</v>
      </c>
      <c r="V799" s="14" t="s">
        <v>5072</v>
      </c>
      <c r="W799" s="20">
        <v>0</v>
      </c>
      <c r="X799" s="14" t="s">
        <v>5073</v>
      </c>
      <c r="Y799" s="29"/>
      <c r="Z799" s="29"/>
      <c r="AA799" s="14">
        <v>32</v>
      </c>
      <c r="AB799" s="14">
        <v>32</v>
      </c>
      <c r="AC799" s="14"/>
      <c r="AD799" s="14"/>
      <c r="AE799" s="14"/>
      <c r="AF799" s="14"/>
      <c r="AG799" s="47" t="s">
        <v>5074</v>
      </c>
      <c r="AH799" s="14"/>
      <c r="AI799" s="14"/>
      <c r="AJ799" s="45" t="s">
        <v>119</v>
      </c>
      <c r="AK799" s="11" t="s">
        <v>128</v>
      </c>
      <c r="AL799" s="24" t="s">
        <v>2456</v>
      </c>
      <c r="AM799" s="11" t="s">
        <v>1607</v>
      </c>
      <c r="AN799" s="2"/>
      <c r="AO799" s="7" t="s">
        <v>2426</v>
      </c>
      <c r="AP799" s="1" t="s">
        <v>78</v>
      </c>
      <c r="AQ799" s="1"/>
      <c r="AR799" s="1"/>
      <c r="AS799" s="1" t="s">
        <v>78</v>
      </c>
      <c r="AT799" s="14" t="str">
        <f ca="1">IFERROR(VLOOKUP(B799,'[2]2017省级重点项目'!$B$3:$O$206,6,0),"")</f>
        <v/>
      </c>
      <c r="AU799" s="14" t="str">
        <f ca="1" t="shared" si="71"/>
        <v/>
      </c>
      <c r="AV799" s="14" t="str">
        <f ca="1">IFERROR(VLOOKUP(B799,'[2]2017省级重点项目'!$B$3:$O$206,7,0),"")</f>
        <v/>
      </c>
      <c r="AW799" s="14" t="str">
        <f ca="1" t="shared" si="72"/>
        <v/>
      </c>
      <c r="AX799" s="14" t="str">
        <f ca="1">IFERROR(VLOOKUP(B799,'[2]2017省级重点项目'!$B$3:$O$206,12,0),"")</f>
        <v/>
      </c>
      <c r="AY799" s="14" t="str">
        <f ca="1">IFERROR(VLOOKUP(B799,'[2]2017省级重点项目'!$B$3:$O$206,9,0),"")</f>
        <v/>
      </c>
      <c r="AZ799" s="14" t="str">
        <f ca="1">IFERROR(VLOOKUP(B799,'[2]2017省级重点项目'!$B$3:$O$206,10,0),"")</f>
        <v/>
      </c>
    </row>
    <row r="800" s="1" customFormat="1" ht="48" spans="1:52">
      <c r="A800" s="11">
        <f>IF(AJ800="","",COUNTA($AJ$7:AJ800))</f>
        <v>766</v>
      </c>
      <c r="B800" s="14" t="s">
        <v>5075</v>
      </c>
      <c r="C800" s="14" t="s">
        <v>2186</v>
      </c>
      <c r="D800" s="14" t="s">
        <v>61</v>
      </c>
      <c r="E800" s="14" t="s">
        <v>78</v>
      </c>
      <c r="F800" s="14"/>
      <c r="G800" s="11" t="s">
        <v>2420</v>
      </c>
      <c r="H800" s="14" t="s">
        <v>119</v>
      </c>
      <c r="I800" s="14" t="s">
        <v>2468</v>
      </c>
      <c r="J800" s="14" t="s">
        <v>5076</v>
      </c>
      <c r="K800" s="11" t="s">
        <v>4527</v>
      </c>
      <c r="L800" s="20">
        <v>20400</v>
      </c>
      <c r="M800" s="11">
        <v>20400</v>
      </c>
      <c r="N800" s="11">
        <v>0</v>
      </c>
      <c r="O800" s="11">
        <v>0</v>
      </c>
      <c r="P800" s="11">
        <v>0</v>
      </c>
      <c r="Q800" s="11">
        <v>0</v>
      </c>
      <c r="R800" s="11">
        <v>0</v>
      </c>
      <c r="S800" s="11" t="s">
        <v>83</v>
      </c>
      <c r="T800" s="11" t="s">
        <v>123</v>
      </c>
      <c r="U800" s="20">
        <v>0</v>
      </c>
      <c r="V800" s="14" t="s">
        <v>5077</v>
      </c>
      <c r="W800" s="20">
        <v>0</v>
      </c>
      <c r="X800" s="14" t="s">
        <v>5078</v>
      </c>
      <c r="Y800" s="29"/>
      <c r="Z800" s="29"/>
      <c r="AA800" s="14">
        <v>52</v>
      </c>
      <c r="AB800" s="14">
        <v>52</v>
      </c>
      <c r="AC800" s="14"/>
      <c r="AD800" s="14"/>
      <c r="AE800" s="14"/>
      <c r="AF800" s="14"/>
      <c r="AG800" s="47" t="s">
        <v>5079</v>
      </c>
      <c r="AH800" s="14"/>
      <c r="AI800" s="14"/>
      <c r="AJ800" s="45" t="s">
        <v>119</v>
      </c>
      <c r="AK800" s="11" t="s">
        <v>128</v>
      </c>
      <c r="AL800" s="24" t="s">
        <v>2456</v>
      </c>
      <c r="AM800" s="11" t="s">
        <v>1607</v>
      </c>
      <c r="AN800" s="2"/>
      <c r="AO800" s="7" t="s">
        <v>2426</v>
      </c>
      <c r="AP800" s="1"/>
      <c r="AQ800" s="1"/>
      <c r="AR800" s="1"/>
      <c r="AS800" s="1"/>
      <c r="AT800" s="14" t="str">
        <f ca="1">IFERROR(VLOOKUP(B800,'[2]2017省级重点项目'!$B$3:$O$206,6,0),"")</f>
        <v/>
      </c>
      <c r="AU800" s="14" t="str">
        <f ca="1" t="shared" si="71"/>
        <v/>
      </c>
      <c r="AV800" s="14" t="str">
        <f ca="1">IFERROR(VLOOKUP(B800,'[2]2017省级重点项目'!$B$3:$O$206,7,0),"")</f>
        <v/>
      </c>
      <c r="AW800" s="14" t="str">
        <f ca="1" t="shared" si="72"/>
        <v/>
      </c>
      <c r="AX800" s="14" t="str">
        <f ca="1">IFERROR(VLOOKUP(B800,'[2]2017省级重点项目'!$B$3:$O$206,12,0),"")</f>
        <v/>
      </c>
      <c r="AY800" s="14" t="str">
        <f ca="1">IFERROR(VLOOKUP(B800,'[2]2017省级重点项目'!$B$3:$O$206,9,0),"")</f>
        <v/>
      </c>
      <c r="AZ800" s="14" t="str">
        <f ca="1">IFERROR(VLOOKUP(B800,'[2]2017省级重点项目'!$B$3:$O$206,10,0),"")</f>
        <v/>
      </c>
    </row>
    <row r="801" s="1" customFormat="1" ht="66" customHeight="1" spans="1:52">
      <c r="A801" s="11">
        <f>IF(AJ801="","",COUNTA($AJ$7:AJ801))</f>
        <v>767</v>
      </c>
      <c r="B801" s="12" t="s">
        <v>5080</v>
      </c>
      <c r="C801" s="12" t="s">
        <v>78</v>
      </c>
      <c r="D801" s="12" t="s">
        <v>78</v>
      </c>
      <c r="E801" s="12" t="s">
        <v>78</v>
      </c>
      <c r="F801" s="12" t="s">
        <v>61</v>
      </c>
      <c r="G801" s="13" t="s">
        <v>2420</v>
      </c>
      <c r="H801" s="12" t="s">
        <v>130</v>
      </c>
      <c r="I801" s="12" t="s">
        <v>131</v>
      </c>
      <c r="J801" s="12" t="s">
        <v>5081</v>
      </c>
      <c r="K801" s="13" t="s">
        <v>4558</v>
      </c>
      <c r="L801" s="21">
        <v>18000</v>
      </c>
      <c r="M801" s="13">
        <v>18000</v>
      </c>
      <c r="N801" s="13">
        <v>0</v>
      </c>
      <c r="O801" s="13">
        <v>0</v>
      </c>
      <c r="P801" s="13">
        <v>0</v>
      </c>
      <c r="Q801" s="13">
        <v>0</v>
      </c>
      <c r="R801" s="13">
        <v>0</v>
      </c>
      <c r="S801" s="13" t="s">
        <v>83</v>
      </c>
      <c r="T801" s="13" t="s">
        <v>123</v>
      </c>
      <c r="U801" s="21">
        <v>0</v>
      </c>
      <c r="V801" s="12" t="s">
        <v>5082</v>
      </c>
      <c r="W801" s="21">
        <v>0</v>
      </c>
      <c r="X801" s="12" t="s">
        <v>5083</v>
      </c>
      <c r="Y801" s="30"/>
      <c r="Z801" s="30"/>
      <c r="AA801" s="12">
        <v>151.5</v>
      </c>
      <c r="AB801" s="12">
        <v>151.5</v>
      </c>
      <c r="AC801" s="12">
        <v>0</v>
      </c>
      <c r="AD801" s="12">
        <v>0</v>
      </c>
      <c r="AE801" s="12">
        <v>0</v>
      </c>
      <c r="AF801" s="12">
        <v>0</v>
      </c>
      <c r="AG801" s="22" t="s">
        <v>5084</v>
      </c>
      <c r="AH801" s="12" t="s">
        <v>5085</v>
      </c>
      <c r="AI801" s="12" t="s">
        <v>5086</v>
      </c>
      <c r="AJ801" s="46" t="s">
        <v>130</v>
      </c>
      <c r="AK801" s="13" t="s">
        <v>139</v>
      </c>
      <c r="AL801" s="24" t="s">
        <v>140</v>
      </c>
      <c r="AM801" s="13" t="s">
        <v>1607</v>
      </c>
      <c r="AN801" s="13"/>
      <c r="AO801" s="12" t="s">
        <v>2426</v>
      </c>
      <c r="AP801" s="12"/>
      <c r="AQ801" s="12"/>
      <c r="AR801" s="12"/>
      <c r="AS801" s="12"/>
      <c r="AT801" s="14" t="str">
        <f ca="1">IFERROR(VLOOKUP(B801,'[2]2017省级重点项目'!$B$3:$O$206,6,0),"")</f>
        <v/>
      </c>
      <c r="AU801" s="14" t="str">
        <f ca="1" t="shared" si="71"/>
        <v/>
      </c>
      <c r="AV801" s="14" t="str">
        <f ca="1">IFERROR(VLOOKUP(B801,'[2]2017省级重点项目'!$B$3:$O$206,7,0),"")</f>
        <v/>
      </c>
      <c r="AW801" s="14" t="str">
        <f ca="1" t="shared" si="72"/>
        <v/>
      </c>
      <c r="AX801" s="14" t="str">
        <f ca="1">IFERROR(VLOOKUP(B801,'[2]2017省级重点项目'!$B$3:$O$206,12,0),"")</f>
        <v/>
      </c>
      <c r="AY801" s="14" t="str">
        <f ca="1">IFERROR(VLOOKUP(B801,'[2]2017省级重点项目'!$B$3:$O$206,9,0),"")</f>
        <v/>
      </c>
      <c r="AZ801" s="14" t="str">
        <f ca="1">IFERROR(VLOOKUP(B801,'[2]2017省级重点项目'!$B$3:$O$206,10,0),"")</f>
        <v/>
      </c>
    </row>
    <row r="802" s="1" customFormat="1" ht="87" customHeight="1" spans="1:52">
      <c r="A802" s="11">
        <f>IF(AJ802="","",COUNTA($AJ$7:AJ802))</f>
        <v>768</v>
      </c>
      <c r="B802" s="12" t="s">
        <v>5087</v>
      </c>
      <c r="C802" s="12" t="s">
        <v>150</v>
      </c>
      <c r="D802" s="12" t="s">
        <v>61</v>
      </c>
      <c r="E802" s="12" t="s">
        <v>61</v>
      </c>
      <c r="F802" s="12" t="s">
        <v>61</v>
      </c>
      <c r="G802" s="13" t="s">
        <v>2420</v>
      </c>
      <c r="H802" s="12" t="s">
        <v>130</v>
      </c>
      <c r="I802" s="12" t="s">
        <v>885</v>
      </c>
      <c r="J802" s="12" t="s">
        <v>5088</v>
      </c>
      <c r="K802" s="13" t="s">
        <v>4558</v>
      </c>
      <c r="L802" s="21">
        <v>35000</v>
      </c>
      <c r="M802" s="13">
        <v>35000</v>
      </c>
      <c r="N802" s="13">
        <v>0</v>
      </c>
      <c r="O802" s="13">
        <v>0</v>
      </c>
      <c r="P802" s="13">
        <v>0</v>
      </c>
      <c r="Q802" s="13">
        <v>0</v>
      </c>
      <c r="R802" s="13">
        <v>0</v>
      </c>
      <c r="S802" s="13" t="s">
        <v>83</v>
      </c>
      <c r="T802" s="13" t="s">
        <v>35</v>
      </c>
      <c r="U802" s="21">
        <v>0</v>
      </c>
      <c r="V802" s="12" t="s">
        <v>5089</v>
      </c>
      <c r="W802" s="21">
        <v>0</v>
      </c>
      <c r="X802" s="12" t="s">
        <v>5090</v>
      </c>
      <c r="Y802" s="30"/>
      <c r="Z802" s="30"/>
      <c r="AA802" s="12">
        <v>143.69</v>
      </c>
      <c r="AB802" s="12">
        <v>143.69</v>
      </c>
      <c r="AC802" s="12">
        <v>0</v>
      </c>
      <c r="AD802" s="12">
        <v>0</v>
      </c>
      <c r="AE802" s="12">
        <v>0</v>
      </c>
      <c r="AF802" s="12">
        <v>0</v>
      </c>
      <c r="AG802" s="22" t="s">
        <v>5091</v>
      </c>
      <c r="AH802" s="12" t="s">
        <v>5092</v>
      </c>
      <c r="AI802" s="12" t="s">
        <v>5093</v>
      </c>
      <c r="AJ802" s="46" t="s">
        <v>130</v>
      </c>
      <c r="AK802" s="13" t="s">
        <v>139</v>
      </c>
      <c r="AL802" s="24" t="s">
        <v>158</v>
      </c>
      <c r="AM802" s="13" t="s">
        <v>1607</v>
      </c>
      <c r="AN802" s="13"/>
      <c r="AO802" s="12" t="s">
        <v>2426</v>
      </c>
      <c r="AP802" s="12"/>
      <c r="AQ802" s="12"/>
      <c r="AR802" s="12"/>
      <c r="AS802" s="12"/>
      <c r="AT802" s="14" t="str">
        <f ca="1">IFERROR(VLOOKUP(B802,'[2]2017省级重点项目'!$B$3:$O$206,6,0),"")</f>
        <v/>
      </c>
      <c r="AU802" s="14" t="str">
        <f ca="1" t="shared" si="71"/>
        <v/>
      </c>
      <c r="AV802" s="14" t="str">
        <f ca="1">IFERROR(VLOOKUP(B802,'[2]2017省级重点项目'!$B$3:$O$206,7,0),"")</f>
        <v/>
      </c>
      <c r="AW802" s="14" t="str">
        <f ca="1" t="shared" si="72"/>
        <v/>
      </c>
      <c r="AX802" s="14" t="str">
        <f ca="1">IFERROR(VLOOKUP(B802,'[2]2017省级重点项目'!$B$3:$O$206,12,0),"")</f>
        <v/>
      </c>
      <c r="AY802" s="14" t="str">
        <f ca="1">IFERROR(VLOOKUP(B802,'[2]2017省级重点项目'!$B$3:$O$206,9,0),"")</f>
        <v/>
      </c>
      <c r="AZ802" s="14" t="str">
        <f ca="1">IFERROR(VLOOKUP(B802,'[2]2017省级重点项目'!$B$3:$O$206,10,0),"")</f>
        <v/>
      </c>
    </row>
    <row r="803" s="1" customFormat="1" ht="77" customHeight="1" spans="1:52">
      <c r="A803" s="11">
        <f>IF(AJ803="","",COUNTA($AJ$7:AJ803))</f>
        <v>769</v>
      </c>
      <c r="B803" s="15" t="s">
        <v>5094</v>
      </c>
      <c r="C803" s="12" t="s">
        <v>61</v>
      </c>
      <c r="D803" s="12" t="s">
        <v>61</v>
      </c>
      <c r="E803" s="12" t="s">
        <v>61</v>
      </c>
      <c r="F803" s="12" t="s">
        <v>61</v>
      </c>
      <c r="G803" s="11" t="s">
        <v>2420</v>
      </c>
      <c r="H803" s="12" t="s">
        <v>168</v>
      </c>
      <c r="I803" s="12" t="s">
        <v>2333</v>
      </c>
      <c r="J803" s="12" t="s">
        <v>5095</v>
      </c>
      <c r="K803" s="13" t="s">
        <v>4527</v>
      </c>
      <c r="L803" s="21">
        <v>20984</v>
      </c>
      <c r="M803" s="13">
        <v>20984</v>
      </c>
      <c r="N803" s="13"/>
      <c r="O803" s="13"/>
      <c r="P803" s="13"/>
      <c r="Q803" s="13"/>
      <c r="R803" s="13"/>
      <c r="S803" s="13" t="s">
        <v>3438</v>
      </c>
      <c r="T803" s="13" t="s">
        <v>61</v>
      </c>
      <c r="U803" s="21">
        <v>100</v>
      </c>
      <c r="V803" s="12" t="s">
        <v>5096</v>
      </c>
      <c r="W803" s="20">
        <v>0</v>
      </c>
      <c r="X803" s="12" t="s">
        <v>5097</v>
      </c>
      <c r="Y803" s="30"/>
      <c r="Z803" s="30"/>
      <c r="AA803" s="12">
        <v>135</v>
      </c>
      <c r="AB803" s="12">
        <v>135</v>
      </c>
      <c r="AC803" s="12">
        <v>0</v>
      </c>
      <c r="AD803" s="12">
        <v>0</v>
      </c>
      <c r="AE803" s="12">
        <v>0</v>
      </c>
      <c r="AF803" s="12">
        <v>0</v>
      </c>
      <c r="AG803" s="22" t="s">
        <v>5098</v>
      </c>
      <c r="AH803" s="12" t="s">
        <v>5099</v>
      </c>
      <c r="AI803" s="12"/>
      <c r="AJ803" s="49" t="s">
        <v>168</v>
      </c>
      <c r="AK803" s="24" t="s">
        <v>177</v>
      </c>
      <c r="AL803" s="50" t="s">
        <v>178</v>
      </c>
      <c r="AM803" s="11" t="s">
        <v>1607</v>
      </c>
      <c r="AN803" s="11"/>
      <c r="AO803" s="12" t="s">
        <v>2426</v>
      </c>
      <c r="AP803" s="14"/>
      <c r="AQ803" s="14"/>
      <c r="AR803" s="14"/>
      <c r="AS803" s="14"/>
      <c r="AT803" s="14" t="str">
        <f ca="1">IFERROR(VLOOKUP(B803,'[2]2017省级重点项目'!$B$3:$O$206,6,0),"")</f>
        <v/>
      </c>
      <c r="AU803" s="14" t="str">
        <f ca="1" t="shared" si="71"/>
        <v/>
      </c>
      <c r="AV803" s="14" t="str">
        <f ca="1">IFERROR(VLOOKUP(B803,'[2]2017省级重点项目'!$B$3:$O$206,7,0),"")</f>
        <v/>
      </c>
      <c r="AW803" s="14" t="str">
        <f ca="1" t="shared" si="72"/>
        <v/>
      </c>
      <c r="AX803" s="14" t="str">
        <f ca="1">IFERROR(VLOOKUP(B803,'[2]2017省级重点项目'!$B$3:$O$206,12,0),"")</f>
        <v/>
      </c>
      <c r="AY803" s="14" t="str">
        <f ca="1">IFERROR(VLOOKUP(B803,'[2]2017省级重点项目'!$B$3:$O$206,9,0),"")</f>
        <v/>
      </c>
      <c r="AZ803" s="14" t="str">
        <f ca="1">IFERROR(VLOOKUP(B803,'[2]2017省级重点项目'!$B$3:$O$206,10,0),"")</f>
        <v/>
      </c>
    </row>
    <row r="804" s="1" customFormat="1" ht="80" customHeight="1" spans="1:52">
      <c r="A804" s="11">
        <f>IF(AJ804="","",COUNTA($AJ$7:AJ804))</f>
        <v>770</v>
      </c>
      <c r="B804" s="122" t="s">
        <v>5100</v>
      </c>
      <c r="C804" s="12" t="s">
        <v>60</v>
      </c>
      <c r="D804" s="12" t="s">
        <v>57</v>
      </c>
      <c r="E804" s="12" t="s">
        <v>78</v>
      </c>
      <c r="F804" s="12" t="s">
        <v>78</v>
      </c>
      <c r="G804" s="11" t="s">
        <v>2420</v>
      </c>
      <c r="H804" s="15" t="s">
        <v>168</v>
      </c>
      <c r="I804" s="15" t="s">
        <v>169</v>
      </c>
      <c r="J804" s="147" t="s">
        <v>5101</v>
      </c>
      <c r="K804" s="17" t="s">
        <v>4558</v>
      </c>
      <c r="L804" s="21">
        <v>100000</v>
      </c>
      <c r="M804" s="17">
        <v>100000</v>
      </c>
      <c r="N804" s="17"/>
      <c r="O804" s="17"/>
      <c r="P804" s="17"/>
      <c r="Q804" s="17"/>
      <c r="R804" s="17"/>
      <c r="S804" s="17"/>
      <c r="T804" s="17"/>
      <c r="U804" s="21">
        <v>1500</v>
      </c>
      <c r="V804" s="15" t="s">
        <v>5102</v>
      </c>
      <c r="W804" s="20">
        <v>0</v>
      </c>
      <c r="X804" s="16" t="s">
        <v>5103</v>
      </c>
      <c r="Y804" s="30"/>
      <c r="Z804" s="30"/>
      <c r="AA804" s="15"/>
      <c r="AB804" s="15"/>
      <c r="AC804" s="15"/>
      <c r="AD804" s="15"/>
      <c r="AE804" s="15"/>
      <c r="AF804" s="15"/>
      <c r="AG804" s="48" t="s">
        <v>5104</v>
      </c>
      <c r="AH804" s="147"/>
      <c r="AI804" s="15" t="s">
        <v>911</v>
      </c>
      <c r="AJ804" s="49" t="s">
        <v>168</v>
      </c>
      <c r="AK804" s="24" t="s">
        <v>177</v>
      </c>
      <c r="AL804" s="50" t="s">
        <v>178</v>
      </c>
      <c r="AM804" s="11" t="s">
        <v>1607</v>
      </c>
      <c r="AN804" s="11"/>
      <c r="AO804" s="12" t="s">
        <v>2426</v>
      </c>
      <c r="AP804" s="14" t="s">
        <v>78</v>
      </c>
      <c r="AQ804" s="14"/>
      <c r="AR804" s="14"/>
      <c r="AS804" s="14"/>
      <c r="AT804" s="14" t="str">
        <f ca="1">IFERROR(VLOOKUP(B804,'[2]2017省级重点项目'!$B$3:$O$206,6,0),"")</f>
        <v/>
      </c>
      <c r="AU804" s="14" t="str">
        <f ca="1" t="shared" si="71"/>
        <v/>
      </c>
      <c r="AV804" s="14" t="str">
        <f ca="1">IFERROR(VLOOKUP(B804,'[2]2017省级重点项目'!$B$3:$O$206,7,0),"")</f>
        <v/>
      </c>
      <c r="AW804" s="14" t="str">
        <f ca="1" t="shared" si="72"/>
        <v/>
      </c>
      <c r="AX804" s="14" t="str">
        <f ca="1">IFERROR(VLOOKUP(B804,'[2]2017省级重点项目'!$B$3:$O$206,12,0),"")</f>
        <v/>
      </c>
      <c r="AY804" s="14" t="str">
        <f ca="1">IFERROR(VLOOKUP(B804,'[2]2017省级重点项目'!$B$3:$O$206,9,0),"")</f>
        <v/>
      </c>
      <c r="AZ804" s="14" t="str">
        <f ca="1">IFERROR(VLOOKUP(B804,'[2]2017省级重点项目'!$B$3:$O$206,10,0),"")</f>
        <v/>
      </c>
    </row>
    <row r="805" s="1" customFormat="1" ht="67.5" spans="1:52">
      <c r="A805" s="11">
        <f>IF(AJ805="","",COUNTA($AJ$7:AJ805))</f>
        <v>771</v>
      </c>
      <c r="B805" s="14" t="s">
        <v>5105</v>
      </c>
      <c r="C805" s="12" t="s">
        <v>61</v>
      </c>
      <c r="D805" s="12" t="s">
        <v>61</v>
      </c>
      <c r="E805" s="14" t="s">
        <v>61</v>
      </c>
      <c r="F805" s="14" t="s">
        <v>78</v>
      </c>
      <c r="G805" s="11" t="s">
        <v>2420</v>
      </c>
      <c r="H805" s="12" t="s">
        <v>168</v>
      </c>
      <c r="I805" s="14" t="s">
        <v>5106</v>
      </c>
      <c r="J805" s="14" t="s">
        <v>5107</v>
      </c>
      <c r="K805" s="11" t="s">
        <v>4558</v>
      </c>
      <c r="L805" s="21">
        <v>45000</v>
      </c>
      <c r="M805" s="13"/>
      <c r="N805" s="13"/>
      <c r="O805" s="13"/>
      <c r="P805" s="13"/>
      <c r="Q805" s="13"/>
      <c r="R805" s="13"/>
      <c r="S805" s="13"/>
      <c r="T805" s="13" t="s">
        <v>35</v>
      </c>
      <c r="U805" s="20">
        <v>0</v>
      </c>
      <c r="V805" s="14" t="s">
        <v>5108</v>
      </c>
      <c r="W805" s="20">
        <v>0</v>
      </c>
      <c r="X805" s="14" t="s">
        <v>5109</v>
      </c>
      <c r="Y805" s="29"/>
      <c r="Z805" s="29"/>
      <c r="AA805" s="14"/>
      <c r="AB805" s="14"/>
      <c r="AC805" s="14"/>
      <c r="AD805" s="14"/>
      <c r="AE805" s="14"/>
      <c r="AF805" s="14"/>
      <c r="AG805" s="47" t="s">
        <v>5110</v>
      </c>
      <c r="AH805" s="14"/>
      <c r="AI805" s="14" t="s">
        <v>911</v>
      </c>
      <c r="AJ805" s="49" t="s">
        <v>168</v>
      </c>
      <c r="AK805" s="24" t="s">
        <v>177</v>
      </c>
      <c r="AL805" s="24" t="s">
        <v>195</v>
      </c>
      <c r="AM805" s="11" t="s">
        <v>1607</v>
      </c>
      <c r="AN805" s="90"/>
      <c r="AO805" s="93" t="s">
        <v>2426</v>
      </c>
      <c r="AP805" s="94"/>
      <c r="AQ805" s="94"/>
      <c r="AR805" s="94"/>
      <c r="AS805" s="94"/>
      <c r="AT805" s="14" t="str">
        <f ca="1">IFERROR(VLOOKUP(B805,'[2]2017省级重点项目'!$B$3:$O$206,6,0),"")</f>
        <v/>
      </c>
      <c r="AU805" s="14" t="str">
        <f ca="1" t="shared" si="71"/>
        <v/>
      </c>
      <c r="AV805" s="14" t="str">
        <f ca="1">IFERROR(VLOOKUP(B805,'[2]2017省级重点项目'!$B$3:$O$206,7,0),"")</f>
        <v/>
      </c>
      <c r="AW805" s="14" t="str">
        <f ca="1" t="shared" si="72"/>
        <v/>
      </c>
      <c r="AX805" s="14" t="str">
        <f ca="1">IFERROR(VLOOKUP(B805,'[2]2017省级重点项目'!$B$3:$O$206,12,0),"")</f>
        <v/>
      </c>
      <c r="AY805" s="14" t="str">
        <f ca="1">IFERROR(VLOOKUP(B805,'[2]2017省级重点项目'!$B$3:$O$206,9,0),"")</f>
        <v/>
      </c>
      <c r="AZ805" s="14" t="str">
        <f ca="1">IFERROR(VLOOKUP(B805,'[2]2017省级重点项目'!$B$3:$O$206,10,0),"")</f>
        <v/>
      </c>
    </row>
    <row r="806" s="1" customFormat="1" ht="72" customHeight="1" spans="1:52">
      <c r="A806" s="11">
        <f>IF(AJ806="","",COUNTA($AJ$7:AJ806))</f>
        <v>772</v>
      </c>
      <c r="B806" s="12" t="s">
        <v>5111</v>
      </c>
      <c r="C806" s="12" t="s">
        <v>5112</v>
      </c>
      <c r="D806" s="12"/>
      <c r="E806" s="12" t="s">
        <v>61</v>
      </c>
      <c r="F806" s="12" t="s">
        <v>78</v>
      </c>
      <c r="G806" s="13" t="s">
        <v>2420</v>
      </c>
      <c r="H806" s="12" t="s">
        <v>600</v>
      </c>
      <c r="I806" s="12" t="s">
        <v>1131</v>
      </c>
      <c r="J806" s="12" t="s">
        <v>5113</v>
      </c>
      <c r="K806" s="13" t="s">
        <v>3073</v>
      </c>
      <c r="L806" s="21">
        <v>68000</v>
      </c>
      <c r="M806" s="13">
        <v>68000</v>
      </c>
      <c r="N806" s="13"/>
      <c r="O806" s="13"/>
      <c r="P806" s="13"/>
      <c r="Q806" s="13"/>
      <c r="R806" s="13"/>
      <c r="S806" s="13" t="s">
        <v>83</v>
      </c>
      <c r="T806" s="13" t="s">
        <v>35</v>
      </c>
      <c r="U806" s="21">
        <v>0</v>
      </c>
      <c r="V806" s="12" t="s">
        <v>2536</v>
      </c>
      <c r="W806" s="21">
        <v>0</v>
      </c>
      <c r="X806" s="12" t="s">
        <v>5114</v>
      </c>
      <c r="Y806" s="30"/>
      <c r="Z806" s="30"/>
      <c r="AA806" s="144">
        <v>54</v>
      </c>
      <c r="AB806" s="144">
        <v>54</v>
      </c>
      <c r="AC806" s="144"/>
      <c r="AD806" s="144"/>
      <c r="AE806" s="144"/>
      <c r="AF806" s="144"/>
      <c r="AG806" s="22" t="s">
        <v>1136</v>
      </c>
      <c r="AH806" s="12" t="s">
        <v>3572</v>
      </c>
      <c r="AI806" s="12" t="s">
        <v>1138</v>
      </c>
      <c r="AJ806" s="46" t="s">
        <v>1139</v>
      </c>
      <c r="AK806" s="13" t="s">
        <v>1123</v>
      </c>
      <c r="AL806" s="84" t="s">
        <v>857</v>
      </c>
      <c r="AM806" s="13" t="s">
        <v>1607</v>
      </c>
      <c r="AN806" s="13"/>
      <c r="AO806" s="12" t="s">
        <v>2426</v>
      </c>
      <c r="AP806" s="12" t="s">
        <v>78</v>
      </c>
      <c r="AQ806" s="12" t="s">
        <v>78</v>
      </c>
      <c r="AR806" s="12"/>
      <c r="AS806" s="12"/>
      <c r="AT806" s="14">
        <f ca="1">IFERROR(VLOOKUP(B806,'[2]2017省级重点项目'!$B$3:$O$206,6,0),"")</f>
        <v>68000</v>
      </c>
      <c r="AU806" s="14">
        <f ca="1" t="shared" si="71"/>
        <v>0</v>
      </c>
      <c r="AV806" s="14">
        <f ca="1">IFERROR(VLOOKUP(B806,'[2]2017省级重点项目'!$B$3:$O$206,7,0),"")</f>
        <v>3500</v>
      </c>
      <c r="AW806" s="14">
        <f ca="1" t="shared" si="72"/>
        <v>-3500</v>
      </c>
      <c r="AX806" s="14" t="str">
        <f ca="1">IFERROR(VLOOKUP(B806,'[2]2017省级重点项目'!$B$3:$O$206,12,0),"")</f>
        <v/>
      </c>
      <c r="AY806" s="14">
        <f ca="1">IFERROR(VLOOKUP(B806,'[2]2017省级重点项目'!$B$3:$O$206,9,0),"")</f>
        <v>9</v>
      </c>
      <c r="AZ806" s="14" t="str">
        <f ca="1">IFERROR(VLOOKUP(B806,'[2]2017省级重点项目'!$B$3:$O$206,10,0),"")</f>
        <v>无</v>
      </c>
    </row>
    <row r="807" s="1" customFormat="1" ht="60" customHeight="1" spans="1:52">
      <c r="A807" s="11">
        <f>IF(AJ807="","",COUNTA($AJ$7:AJ807))</f>
        <v>773</v>
      </c>
      <c r="B807" s="14" t="s">
        <v>5115</v>
      </c>
      <c r="C807" s="14" t="s">
        <v>78</v>
      </c>
      <c r="D807" s="14" t="s">
        <v>1607</v>
      </c>
      <c r="E807" s="14" t="s">
        <v>78</v>
      </c>
      <c r="F807" s="14" t="s">
        <v>61</v>
      </c>
      <c r="G807" s="11" t="s">
        <v>2420</v>
      </c>
      <c r="H807" s="14" t="s">
        <v>5116</v>
      </c>
      <c r="I807" s="14" t="s">
        <v>5116</v>
      </c>
      <c r="J807" s="14" t="s">
        <v>5117</v>
      </c>
      <c r="K807" s="11" t="s">
        <v>3088</v>
      </c>
      <c r="L807" s="20">
        <v>33612</v>
      </c>
      <c r="M807" s="11">
        <v>33612</v>
      </c>
      <c r="N807" s="11">
        <v>0</v>
      </c>
      <c r="O807" s="11">
        <v>0</v>
      </c>
      <c r="P807" s="11">
        <v>0</v>
      </c>
      <c r="Q807" s="11">
        <v>0</v>
      </c>
      <c r="R807" s="11">
        <v>0</v>
      </c>
      <c r="S807" s="11" t="s">
        <v>2563</v>
      </c>
      <c r="T807" s="11" t="s">
        <v>61</v>
      </c>
      <c r="U807" s="20">
        <v>0</v>
      </c>
      <c r="V807" s="14" t="s">
        <v>5118</v>
      </c>
      <c r="W807" s="20">
        <v>0</v>
      </c>
      <c r="X807" s="14" t="s">
        <v>5119</v>
      </c>
      <c r="Y807" s="29"/>
      <c r="Z807" s="29"/>
      <c r="AA807" s="11">
        <v>442</v>
      </c>
      <c r="AB807" s="11">
        <v>442</v>
      </c>
      <c r="AC807" s="11">
        <v>0</v>
      </c>
      <c r="AD807" s="11">
        <v>0</v>
      </c>
      <c r="AE807" s="11">
        <v>0</v>
      </c>
      <c r="AF807" s="11">
        <v>0</v>
      </c>
      <c r="AG807" s="47" t="s">
        <v>4348</v>
      </c>
      <c r="AH807" s="11" t="s">
        <v>2567</v>
      </c>
      <c r="AI807" s="13" t="s">
        <v>2568</v>
      </c>
      <c r="AJ807" s="45" t="s">
        <v>2569</v>
      </c>
      <c r="AK807" s="11" t="s">
        <v>2570</v>
      </c>
      <c r="AL807" s="24" t="s">
        <v>2570</v>
      </c>
      <c r="AM807" s="11" t="s">
        <v>1607</v>
      </c>
      <c r="AN807" s="11"/>
      <c r="AO807" s="12" t="s">
        <v>2426</v>
      </c>
      <c r="AP807" s="14"/>
      <c r="AQ807" s="14"/>
      <c r="AR807" s="14"/>
      <c r="AS807" s="14"/>
      <c r="AT807" s="14" t="str">
        <f ca="1">IFERROR(VLOOKUP(B807,'[2]2017省级重点项目'!$B$3:$O$206,6,0),"")</f>
        <v/>
      </c>
      <c r="AU807" s="14" t="str">
        <f ca="1" t="shared" si="71"/>
        <v/>
      </c>
      <c r="AV807" s="14" t="str">
        <f ca="1">IFERROR(VLOOKUP(B807,'[2]2017省级重点项目'!$B$3:$O$206,7,0),"")</f>
        <v/>
      </c>
      <c r="AW807" s="14" t="str">
        <f ca="1" t="shared" si="72"/>
        <v/>
      </c>
      <c r="AX807" s="14" t="str">
        <f ca="1">IFERROR(VLOOKUP(B807,'[2]2017省级重点项目'!$B$3:$O$206,12,0),"")</f>
        <v/>
      </c>
      <c r="AY807" s="14" t="str">
        <f ca="1">IFERROR(VLOOKUP(B807,'[2]2017省级重点项目'!$B$3:$O$206,9,0),"")</f>
        <v/>
      </c>
      <c r="AZ807" s="14" t="str">
        <f ca="1">IFERROR(VLOOKUP(B807,'[2]2017省级重点项目'!$B$3:$O$206,10,0),"")</f>
        <v/>
      </c>
    </row>
    <row r="808" s="1" customFormat="1" ht="55" customHeight="1" spans="1:52">
      <c r="A808" s="11">
        <f>IF(AJ808="","",COUNTA($AJ$7:AJ808))</f>
        <v>774</v>
      </c>
      <c r="B808" s="46" t="s">
        <v>5120</v>
      </c>
      <c r="C808" s="46" t="s">
        <v>78</v>
      </c>
      <c r="D808" s="46" t="s">
        <v>1607</v>
      </c>
      <c r="E808" s="46" t="s">
        <v>78</v>
      </c>
      <c r="F808" s="46" t="s">
        <v>61</v>
      </c>
      <c r="G808" s="46" t="s">
        <v>2420</v>
      </c>
      <c r="H808" s="46" t="s">
        <v>5121</v>
      </c>
      <c r="I808" s="46" t="s">
        <v>5121</v>
      </c>
      <c r="J808" s="22" t="s">
        <v>5122</v>
      </c>
      <c r="K808" s="46" t="s">
        <v>257</v>
      </c>
      <c r="L808" s="32">
        <v>25000</v>
      </c>
      <c r="M808" s="46">
        <v>25000</v>
      </c>
      <c r="N808" s="46">
        <v>0</v>
      </c>
      <c r="O808" s="46">
        <v>0</v>
      </c>
      <c r="P808" s="46">
        <v>0</v>
      </c>
      <c r="Q808" s="46">
        <v>0</v>
      </c>
      <c r="R808" s="46">
        <v>0</v>
      </c>
      <c r="S808" s="46" t="s">
        <v>2563</v>
      </c>
      <c r="T808" s="46" t="s">
        <v>61</v>
      </c>
      <c r="U808" s="32">
        <v>0</v>
      </c>
      <c r="V808" s="22" t="s">
        <v>5123</v>
      </c>
      <c r="W808" s="32">
        <v>0</v>
      </c>
      <c r="X808" s="22" t="s">
        <v>5124</v>
      </c>
      <c r="Y808" s="46"/>
      <c r="Z808" s="46"/>
      <c r="AA808" s="46">
        <v>270</v>
      </c>
      <c r="AB808" s="46">
        <v>270</v>
      </c>
      <c r="AC808" s="46">
        <v>0</v>
      </c>
      <c r="AD808" s="46">
        <v>0</v>
      </c>
      <c r="AE808" s="46">
        <v>0</v>
      </c>
      <c r="AF808" s="46">
        <v>0</v>
      </c>
      <c r="AG808" s="46" t="s">
        <v>2569</v>
      </c>
      <c r="AH808" s="13" t="s">
        <v>2567</v>
      </c>
      <c r="AI808" s="46" t="s">
        <v>5125</v>
      </c>
      <c r="AJ808" s="45" t="s">
        <v>2569</v>
      </c>
      <c r="AK808" s="11" t="s">
        <v>2570</v>
      </c>
      <c r="AL808" s="24" t="s">
        <v>2570</v>
      </c>
      <c r="AM808" s="11" t="s">
        <v>1607</v>
      </c>
      <c r="AN808" s="11"/>
      <c r="AO808" s="12" t="s">
        <v>2426</v>
      </c>
      <c r="AP808" s="14"/>
      <c r="AQ808" s="14"/>
      <c r="AR808" s="14"/>
      <c r="AS808" s="14"/>
      <c r="AT808" s="14" t="str">
        <f ca="1">IFERROR(VLOOKUP(B808,'[2]2017省级重点项目'!$B$3:$O$206,6,0),"")</f>
        <v/>
      </c>
      <c r="AU808" s="14" t="str">
        <f ca="1" t="shared" si="71"/>
        <v/>
      </c>
      <c r="AV808" s="14" t="str">
        <f ca="1">IFERROR(VLOOKUP(B808,'[2]2017省级重点项目'!$B$3:$O$206,7,0),"")</f>
        <v/>
      </c>
      <c r="AW808" s="14" t="str">
        <f ca="1" t="shared" si="72"/>
        <v/>
      </c>
      <c r="AX808" s="14" t="str">
        <f ca="1">IFERROR(VLOOKUP(B808,'[2]2017省级重点项目'!$B$3:$O$206,12,0),"")</f>
        <v/>
      </c>
      <c r="AY808" s="14" t="str">
        <f ca="1">IFERROR(VLOOKUP(B808,'[2]2017省级重点项目'!$B$3:$O$206,9,0),"")</f>
        <v/>
      </c>
      <c r="AZ808" s="14" t="str">
        <f ca="1">IFERROR(VLOOKUP(B808,'[2]2017省级重点项目'!$B$3:$O$206,10,0),"")</f>
        <v/>
      </c>
    </row>
    <row r="809" s="1" customFormat="1" ht="69" customHeight="1" spans="1:52">
      <c r="A809" s="11">
        <f>IF(AJ809="","",COUNTA($AJ$7:AJ809))</f>
        <v>775</v>
      </c>
      <c r="B809" s="14" t="s">
        <v>5126</v>
      </c>
      <c r="C809" s="14" t="s">
        <v>61</v>
      </c>
      <c r="D809" s="14" t="s">
        <v>1607</v>
      </c>
      <c r="E809" s="14" t="s">
        <v>78</v>
      </c>
      <c r="F809" s="14" t="s">
        <v>61</v>
      </c>
      <c r="G809" s="11" t="s">
        <v>2420</v>
      </c>
      <c r="H809" s="14" t="s">
        <v>600</v>
      </c>
      <c r="I809" s="14" t="s">
        <v>1816</v>
      </c>
      <c r="J809" s="14" t="s">
        <v>5127</v>
      </c>
      <c r="K809" s="11" t="s">
        <v>4527</v>
      </c>
      <c r="L809" s="20">
        <v>15913</v>
      </c>
      <c r="M809" s="11">
        <v>159130</v>
      </c>
      <c r="N809" s="11"/>
      <c r="O809" s="11"/>
      <c r="P809" s="11"/>
      <c r="Q809" s="11"/>
      <c r="R809" s="11"/>
      <c r="S809" s="11" t="s">
        <v>83</v>
      </c>
      <c r="T809" s="11" t="s">
        <v>302</v>
      </c>
      <c r="U809" s="20">
        <v>0</v>
      </c>
      <c r="V809" s="14" t="s">
        <v>5128</v>
      </c>
      <c r="W809" s="20">
        <v>1000</v>
      </c>
      <c r="X809" s="14" t="s">
        <v>5129</v>
      </c>
      <c r="Y809" s="29"/>
      <c r="Z809" s="29"/>
      <c r="AA809" s="14">
        <v>53.58</v>
      </c>
      <c r="AB809" s="14">
        <v>53.58</v>
      </c>
      <c r="AC809" s="14"/>
      <c r="AD809" s="14"/>
      <c r="AE809" s="14"/>
      <c r="AF809" s="14"/>
      <c r="AG809" s="47" t="s">
        <v>2612</v>
      </c>
      <c r="AH809" s="14" t="s">
        <v>2613</v>
      </c>
      <c r="AI809" s="14" t="s">
        <v>2614</v>
      </c>
      <c r="AJ809" s="45" t="s">
        <v>2615</v>
      </c>
      <c r="AK809" s="11" t="s">
        <v>2616</v>
      </c>
      <c r="AL809" s="24" t="s">
        <v>2456</v>
      </c>
      <c r="AM809" s="11" t="s">
        <v>1607</v>
      </c>
      <c r="AN809" s="11"/>
      <c r="AO809" s="12" t="s">
        <v>2426</v>
      </c>
      <c r="AP809" s="14"/>
      <c r="AQ809" s="14"/>
      <c r="AR809" s="14"/>
      <c r="AS809" s="14"/>
      <c r="AT809" s="14" t="str">
        <f ca="1">IFERROR(VLOOKUP(B809,'[2]2017省级重点项目'!$B$3:$O$206,6,0),"")</f>
        <v/>
      </c>
      <c r="AU809" s="14" t="str">
        <f ca="1" t="shared" si="71"/>
        <v/>
      </c>
      <c r="AV809" s="14" t="str">
        <f ca="1">IFERROR(VLOOKUP(B809,'[2]2017省级重点项目'!$B$3:$O$206,7,0),"")</f>
        <v/>
      </c>
      <c r="AW809" s="14" t="str">
        <f ca="1" t="shared" si="72"/>
        <v/>
      </c>
      <c r="AX809" s="14" t="str">
        <f ca="1">IFERROR(VLOOKUP(B809,'[2]2017省级重点项目'!$B$3:$O$206,12,0),"")</f>
        <v/>
      </c>
      <c r="AY809" s="14" t="str">
        <f ca="1">IFERROR(VLOOKUP(B809,'[2]2017省级重点项目'!$B$3:$O$206,9,0),"")</f>
        <v/>
      </c>
      <c r="AZ809" s="14" t="str">
        <f ca="1">IFERROR(VLOOKUP(B809,'[2]2017省级重点项目'!$B$3:$O$206,10,0),"")</f>
        <v/>
      </c>
    </row>
    <row r="810" s="1" customFormat="1" ht="30" customHeight="1" spans="1:53">
      <c r="A810" s="11"/>
      <c r="B810" s="11" t="s">
        <v>2621</v>
      </c>
      <c r="C810" s="11"/>
      <c r="D810" s="11"/>
      <c r="E810" s="11"/>
      <c r="F810" s="11"/>
      <c r="G810" s="11"/>
      <c r="H810" s="11"/>
      <c r="I810" s="11"/>
      <c r="J810" s="11">
        <f ca="1">COUNTIFS(AM:AM,"预备前期",G:G,B810)</f>
        <v>11</v>
      </c>
      <c r="K810" s="11" t="s">
        <v>56</v>
      </c>
      <c r="L810" s="20">
        <f ca="1">SUMIFS(L:L,AM:AM,"预备前期",G:G,B810)</f>
        <v>5109800</v>
      </c>
      <c r="M810" s="11"/>
      <c r="N810" s="11"/>
      <c r="O810" s="11"/>
      <c r="P810" s="11"/>
      <c r="Q810" s="11"/>
      <c r="R810" s="11"/>
      <c r="S810" s="11"/>
      <c r="T810" s="11"/>
      <c r="U810" s="20">
        <v>0</v>
      </c>
      <c r="V810" s="11"/>
      <c r="W810" s="20">
        <v>0</v>
      </c>
      <c r="X810" s="11"/>
      <c r="Y810" s="29"/>
      <c r="Z810" s="29"/>
      <c r="AA810" s="11"/>
      <c r="AB810" s="11"/>
      <c r="AC810" s="11"/>
      <c r="AD810" s="11"/>
      <c r="AE810" s="11"/>
      <c r="AF810" s="11"/>
      <c r="AG810" s="43"/>
      <c r="AH810" s="44"/>
      <c r="AI810" s="44"/>
      <c r="AJ810" s="45"/>
      <c r="AK810" s="44"/>
      <c r="AL810" s="44"/>
      <c r="AM810" s="11"/>
      <c r="AN810" s="11"/>
      <c r="AO810" s="13"/>
      <c r="AP810" s="11"/>
      <c r="AQ810" s="11"/>
      <c r="AR810" s="14"/>
      <c r="AS810" s="11"/>
      <c r="AT810" s="11"/>
      <c r="AU810" s="11"/>
      <c r="AV810" s="11"/>
      <c r="AW810" s="11"/>
      <c r="AX810" s="11"/>
      <c r="AY810" s="11"/>
      <c r="AZ810" s="11"/>
      <c r="BA810" s="79"/>
    </row>
    <row r="811" s="1" customFormat="1" ht="70" customHeight="1" spans="1:52">
      <c r="A811" s="11">
        <f>IF(AJ811="","",COUNTA($AJ$7:AJ811))</f>
        <v>776</v>
      </c>
      <c r="B811" s="14" t="s">
        <v>5130</v>
      </c>
      <c r="C811" s="14" t="s">
        <v>1607</v>
      </c>
      <c r="D811" s="14" t="s">
        <v>1607</v>
      </c>
      <c r="E811" s="14" t="s">
        <v>1677</v>
      </c>
      <c r="F811" s="14" t="s">
        <v>61</v>
      </c>
      <c r="G811" s="11" t="s">
        <v>2621</v>
      </c>
      <c r="H811" s="14" t="s">
        <v>727</v>
      </c>
      <c r="I811" s="14" t="s">
        <v>5131</v>
      </c>
      <c r="J811" s="14" t="s">
        <v>5132</v>
      </c>
      <c r="K811" s="11" t="s">
        <v>65</v>
      </c>
      <c r="L811" s="20">
        <v>550000</v>
      </c>
      <c r="M811" s="11">
        <v>0</v>
      </c>
      <c r="N811" s="11">
        <v>550000</v>
      </c>
      <c r="O811" s="11">
        <v>0</v>
      </c>
      <c r="P811" s="11">
        <v>0</v>
      </c>
      <c r="Q811" s="11">
        <v>0</v>
      </c>
      <c r="R811" s="11">
        <v>0</v>
      </c>
      <c r="S811" s="11" t="s">
        <v>66</v>
      </c>
      <c r="T811" s="11" t="s">
        <v>35</v>
      </c>
      <c r="U811" s="20">
        <v>0</v>
      </c>
      <c r="V811" s="14" t="s">
        <v>5133</v>
      </c>
      <c r="W811" s="20">
        <v>0</v>
      </c>
      <c r="X811" s="14" t="s">
        <v>4894</v>
      </c>
      <c r="Y811" s="29"/>
      <c r="Z811" s="29"/>
      <c r="AA811" s="14">
        <v>157.51</v>
      </c>
      <c r="AB811" s="14">
        <v>157.51</v>
      </c>
      <c r="AC811" s="14">
        <v>0</v>
      </c>
      <c r="AD811" s="14">
        <v>0</v>
      </c>
      <c r="AE811" s="14">
        <v>0</v>
      </c>
      <c r="AF811" s="14">
        <v>0</v>
      </c>
      <c r="AG811" s="47" t="s">
        <v>2687</v>
      </c>
      <c r="AH811" s="14" t="s">
        <v>5134</v>
      </c>
      <c r="AI811" s="14" t="s">
        <v>5135</v>
      </c>
      <c r="AJ811" s="45" t="s">
        <v>727</v>
      </c>
      <c r="AK811" s="11" t="s">
        <v>735</v>
      </c>
      <c r="AL811" s="24" t="s">
        <v>736</v>
      </c>
      <c r="AM811" s="11" t="s">
        <v>1607</v>
      </c>
      <c r="AN811" s="11"/>
      <c r="AO811" s="12" t="s">
        <v>737</v>
      </c>
      <c r="AP811" s="14"/>
      <c r="AQ811" s="14"/>
      <c r="AR811" s="14"/>
      <c r="AS811" s="14"/>
      <c r="AT811" s="14" t="str">
        <f ca="1">IFERROR(VLOOKUP(B811,'[2]2017省级重点项目'!$B$3:$O$206,6,0),"")</f>
        <v/>
      </c>
      <c r="AU811" s="14" t="str">
        <f ca="1" t="shared" ref="AU811:AU821" si="73">IFERROR(L811-AT811,"")</f>
        <v/>
      </c>
      <c r="AV811" s="14" t="str">
        <f ca="1">IFERROR(VLOOKUP(B811,'[2]2017省级重点项目'!$B$3:$O$206,7,0),"")</f>
        <v/>
      </c>
      <c r="AW811" s="14" t="str">
        <f ca="1" t="shared" ref="AW811:AW821" si="74">IFERROR(W811-AV811,"")</f>
        <v/>
      </c>
      <c r="AX811" s="14" t="str">
        <f ca="1">IFERROR(VLOOKUP(B811,'[2]2017省级重点项目'!$B$3:$O$206,12,0),"")</f>
        <v/>
      </c>
      <c r="AY811" s="14" t="str">
        <f ca="1">IFERROR(VLOOKUP(B811,'[2]2017省级重点项目'!$B$3:$O$206,9,0),"")</f>
        <v/>
      </c>
      <c r="AZ811" s="14" t="str">
        <f ca="1">IFERROR(VLOOKUP(B811,'[2]2017省级重点项目'!$B$3:$O$206,10,0),"")</f>
        <v/>
      </c>
    </row>
    <row r="812" s="1" customFormat="1" ht="70" customHeight="1" spans="1:52">
      <c r="A812" s="11">
        <f>IF(AJ812="","",COUNTA($AJ$7:AJ812))</f>
        <v>777</v>
      </c>
      <c r="B812" s="12" t="s">
        <v>5136</v>
      </c>
      <c r="C812" s="12" t="s">
        <v>4706</v>
      </c>
      <c r="D812" s="12" t="s">
        <v>61</v>
      </c>
      <c r="E812" s="12" t="s">
        <v>61</v>
      </c>
      <c r="F812" s="12" t="s">
        <v>61</v>
      </c>
      <c r="G812" s="13" t="s">
        <v>2621</v>
      </c>
      <c r="H812" s="12" t="s">
        <v>5137</v>
      </c>
      <c r="I812" s="12" t="s">
        <v>1963</v>
      </c>
      <c r="J812" s="12" t="s">
        <v>5138</v>
      </c>
      <c r="K812" s="13" t="s">
        <v>4558</v>
      </c>
      <c r="L812" s="21">
        <v>100000</v>
      </c>
      <c r="M812" s="17">
        <v>0</v>
      </c>
      <c r="N812" s="13">
        <v>100000</v>
      </c>
      <c r="O812" s="13">
        <v>0</v>
      </c>
      <c r="P812" s="13">
        <v>0</v>
      </c>
      <c r="Q812" s="13">
        <v>0</v>
      </c>
      <c r="R812" s="13">
        <v>0</v>
      </c>
      <c r="S812" s="13" t="s">
        <v>937</v>
      </c>
      <c r="T812" s="13" t="s">
        <v>61</v>
      </c>
      <c r="U812" s="21">
        <v>0</v>
      </c>
      <c r="V812" s="12" t="s">
        <v>3365</v>
      </c>
      <c r="W812" s="21">
        <v>0</v>
      </c>
      <c r="X812" s="12" t="s">
        <v>3610</v>
      </c>
      <c r="Y812" s="30"/>
      <c r="Z812" s="30"/>
      <c r="AA812" s="12">
        <v>14901</v>
      </c>
      <c r="AB812" s="12">
        <v>22.35</v>
      </c>
      <c r="AC812" s="12">
        <v>0</v>
      </c>
      <c r="AD812" s="12">
        <v>0</v>
      </c>
      <c r="AE812" s="12">
        <v>0</v>
      </c>
      <c r="AF812" s="12">
        <v>0</v>
      </c>
      <c r="AG812" s="22" t="s">
        <v>5139</v>
      </c>
      <c r="AH812" s="12" t="s">
        <v>5140</v>
      </c>
      <c r="AI812" s="12" t="s">
        <v>5140</v>
      </c>
      <c r="AJ812" s="46" t="s">
        <v>62</v>
      </c>
      <c r="AK812" s="13" t="s">
        <v>73</v>
      </c>
      <c r="AL812" s="24" t="s">
        <v>746</v>
      </c>
      <c r="AM812" s="13" t="s">
        <v>1607</v>
      </c>
      <c r="AN812" s="13"/>
      <c r="AO812" s="12" t="s">
        <v>737</v>
      </c>
      <c r="AP812" s="12"/>
      <c r="AQ812" s="12"/>
      <c r="AR812" s="12"/>
      <c r="AS812" s="12"/>
      <c r="AT812" s="14" t="str">
        <f ca="1">IFERROR(VLOOKUP(B812,'[2]2017省级重点项目'!$B$3:$O$206,6,0),"")</f>
        <v/>
      </c>
      <c r="AU812" s="14" t="str">
        <f ca="1" t="shared" si="73"/>
        <v/>
      </c>
      <c r="AV812" s="14" t="str">
        <f ca="1">IFERROR(VLOOKUP(B812,'[2]2017省级重点项目'!$B$3:$O$206,7,0),"")</f>
        <v/>
      </c>
      <c r="AW812" s="14" t="str">
        <f ca="1" t="shared" si="74"/>
        <v/>
      </c>
      <c r="AX812" s="14" t="str">
        <f ca="1">IFERROR(VLOOKUP(B812,'[2]2017省级重点项目'!$B$3:$O$206,12,0),"")</f>
        <v/>
      </c>
      <c r="AY812" s="14" t="str">
        <f ca="1">IFERROR(VLOOKUP(B812,'[2]2017省级重点项目'!$B$3:$O$206,9,0),"")</f>
        <v/>
      </c>
      <c r="AZ812" s="14" t="str">
        <f ca="1">IFERROR(VLOOKUP(B812,'[2]2017省级重点项目'!$B$3:$O$206,10,0),"")</f>
        <v/>
      </c>
    </row>
    <row r="813" s="1" customFormat="1" ht="54" customHeight="1" spans="1:52">
      <c r="A813" s="11">
        <f>IF(AJ813="","",COUNTA($AJ$7:AJ813))</f>
        <v>778</v>
      </c>
      <c r="B813" s="12" t="s">
        <v>5141</v>
      </c>
      <c r="C813" s="12" t="s">
        <v>1607</v>
      </c>
      <c r="D813" s="12" t="s">
        <v>78</v>
      </c>
      <c r="E813" s="12" t="s">
        <v>78</v>
      </c>
      <c r="F813" s="12" t="s">
        <v>61</v>
      </c>
      <c r="G813" s="13" t="s">
        <v>2621</v>
      </c>
      <c r="H813" s="12" t="s">
        <v>62</v>
      </c>
      <c r="I813" s="12" t="s">
        <v>739</v>
      </c>
      <c r="J813" s="12" t="s">
        <v>5142</v>
      </c>
      <c r="K813" s="13" t="s">
        <v>4558</v>
      </c>
      <c r="L813" s="21">
        <v>500000</v>
      </c>
      <c r="M813" s="13">
        <v>0</v>
      </c>
      <c r="N813" s="13">
        <v>500000</v>
      </c>
      <c r="O813" s="13">
        <v>0</v>
      </c>
      <c r="P813" s="13">
        <v>0</v>
      </c>
      <c r="Q813" s="13">
        <v>0</v>
      </c>
      <c r="R813" s="13">
        <v>0</v>
      </c>
      <c r="S813" s="13" t="s">
        <v>66</v>
      </c>
      <c r="T813" s="13" t="s">
        <v>61</v>
      </c>
      <c r="U813" s="21">
        <v>0</v>
      </c>
      <c r="V813" s="12" t="s">
        <v>5143</v>
      </c>
      <c r="W813" s="21">
        <v>0</v>
      </c>
      <c r="X813" s="12" t="s">
        <v>3160</v>
      </c>
      <c r="Y813" s="30"/>
      <c r="Z813" s="30"/>
      <c r="AA813" s="12">
        <v>1385.78</v>
      </c>
      <c r="AB813" s="12">
        <v>0</v>
      </c>
      <c r="AC813" s="12">
        <v>0</v>
      </c>
      <c r="AD813" s="12">
        <v>0</v>
      </c>
      <c r="AE813" s="12">
        <v>0</v>
      </c>
      <c r="AF813" s="12">
        <v>0</v>
      </c>
      <c r="AG813" s="22" t="s">
        <v>4433</v>
      </c>
      <c r="AH813" s="12" t="s">
        <v>3626</v>
      </c>
      <c r="AI813" s="12" t="s">
        <v>3626</v>
      </c>
      <c r="AJ813" s="46" t="s">
        <v>62</v>
      </c>
      <c r="AK813" s="13" t="s">
        <v>73</v>
      </c>
      <c r="AL813" s="24" t="s">
        <v>755</v>
      </c>
      <c r="AM813" s="13" t="s">
        <v>1607</v>
      </c>
      <c r="AN813" s="13"/>
      <c r="AO813" s="12" t="s">
        <v>737</v>
      </c>
      <c r="AP813" s="12"/>
      <c r="AQ813" s="12"/>
      <c r="AR813" s="12"/>
      <c r="AS813" s="12"/>
      <c r="AT813" s="14" t="str">
        <f ca="1">IFERROR(VLOOKUP(B813,'[2]2017省级重点项目'!$B$3:$O$206,6,0),"")</f>
        <v/>
      </c>
      <c r="AU813" s="14" t="str">
        <f ca="1" t="shared" si="73"/>
        <v/>
      </c>
      <c r="AV813" s="14" t="str">
        <f ca="1">IFERROR(VLOOKUP(B813,'[2]2017省级重点项目'!$B$3:$O$206,7,0),"")</f>
        <v/>
      </c>
      <c r="AW813" s="14" t="str">
        <f ca="1" t="shared" si="74"/>
        <v/>
      </c>
      <c r="AX813" s="14" t="str">
        <f ca="1">IFERROR(VLOOKUP(B813,'[2]2017省级重点项目'!$B$3:$O$206,12,0),"")</f>
        <v/>
      </c>
      <c r="AY813" s="14" t="str">
        <f ca="1">IFERROR(VLOOKUP(B813,'[2]2017省级重点项目'!$B$3:$O$206,9,0),"")</f>
        <v/>
      </c>
      <c r="AZ813" s="14" t="str">
        <f ca="1">IFERROR(VLOOKUP(B813,'[2]2017省级重点项目'!$B$3:$O$206,10,0),"")</f>
        <v/>
      </c>
    </row>
    <row r="814" s="1" customFormat="1" ht="74" customHeight="1" spans="1:52">
      <c r="A814" s="11">
        <f>IF(AJ814="","",COUNTA($AJ$7:AJ814))</f>
        <v>779</v>
      </c>
      <c r="B814" s="12" t="s">
        <v>5144</v>
      </c>
      <c r="C814" s="12" t="s">
        <v>4706</v>
      </c>
      <c r="D814" s="12" t="s">
        <v>61</v>
      </c>
      <c r="E814" s="12" t="s">
        <v>61</v>
      </c>
      <c r="F814" s="12" t="s">
        <v>61</v>
      </c>
      <c r="G814" s="13" t="s">
        <v>2621</v>
      </c>
      <c r="H814" s="12" t="s">
        <v>62</v>
      </c>
      <c r="I814" s="12" t="s">
        <v>1930</v>
      </c>
      <c r="J814" s="12" t="s">
        <v>5145</v>
      </c>
      <c r="K814" s="13" t="s">
        <v>3088</v>
      </c>
      <c r="L814" s="21">
        <v>44800</v>
      </c>
      <c r="M814" s="13">
        <v>0</v>
      </c>
      <c r="N814" s="13">
        <v>44800</v>
      </c>
      <c r="O814" s="13">
        <v>0</v>
      </c>
      <c r="P814" s="13">
        <v>0</v>
      </c>
      <c r="Q814" s="13">
        <v>0</v>
      </c>
      <c r="R814" s="13">
        <v>0</v>
      </c>
      <c r="S814" s="13" t="s">
        <v>83</v>
      </c>
      <c r="T814" s="13" t="s">
        <v>61</v>
      </c>
      <c r="U814" s="21">
        <v>0</v>
      </c>
      <c r="V814" s="12" t="s">
        <v>5146</v>
      </c>
      <c r="W814" s="21">
        <v>0</v>
      </c>
      <c r="X814" s="12" t="s">
        <v>3610</v>
      </c>
      <c r="Y814" s="30"/>
      <c r="Z814" s="30"/>
      <c r="AA814" s="12">
        <v>122</v>
      </c>
      <c r="AB814" s="12">
        <v>0</v>
      </c>
      <c r="AC814" s="12">
        <v>0</v>
      </c>
      <c r="AD814" s="12">
        <v>0</v>
      </c>
      <c r="AE814" s="12">
        <v>0</v>
      </c>
      <c r="AF814" s="12">
        <v>0</v>
      </c>
      <c r="AG814" s="22" t="s">
        <v>3352</v>
      </c>
      <c r="AH814" s="12" t="s">
        <v>5147</v>
      </c>
      <c r="AI814" s="12" t="s">
        <v>5147</v>
      </c>
      <c r="AJ814" s="46" t="s">
        <v>62</v>
      </c>
      <c r="AK814" s="13" t="s">
        <v>73</v>
      </c>
      <c r="AL814" s="24" t="s">
        <v>755</v>
      </c>
      <c r="AM814" s="13" t="s">
        <v>1607</v>
      </c>
      <c r="AN814" s="13"/>
      <c r="AO814" s="12" t="s">
        <v>737</v>
      </c>
      <c r="AP814" s="12"/>
      <c r="AQ814" s="12"/>
      <c r="AR814" s="12"/>
      <c r="AS814" s="12"/>
      <c r="AT814" s="14" t="str">
        <f ca="1">IFERROR(VLOOKUP(B814,'[2]2017省级重点项目'!$B$3:$O$206,6,0),"")</f>
        <v/>
      </c>
      <c r="AU814" s="14" t="str">
        <f ca="1" t="shared" si="73"/>
        <v/>
      </c>
      <c r="AV814" s="14" t="str">
        <f ca="1">IFERROR(VLOOKUP(B814,'[2]2017省级重点项目'!$B$3:$O$206,7,0),"")</f>
        <v/>
      </c>
      <c r="AW814" s="14" t="str">
        <f ca="1" t="shared" si="74"/>
        <v/>
      </c>
      <c r="AX814" s="14" t="str">
        <f ca="1">IFERROR(VLOOKUP(B814,'[2]2017省级重点项目'!$B$3:$O$206,12,0),"")</f>
        <v/>
      </c>
      <c r="AY814" s="14" t="str">
        <f ca="1">IFERROR(VLOOKUP(B814,'[2]2017省级重点项目'!$B$3:$O$206,9,0),"")</f>
        <v/>
      </c>
      <c r="AZ814" s="14" t="str">
        <f ca="1">IFERROR(VLOOKUP(B814,'[2]2017省级重点项目'!$B$3:$O$206,10,0),"")</f>
        <v/>
      </c>
    </row>
    <row r="815" s="1" customFormat="1" ht="65" customHeight="1" spans="1:52">
      <c r="A815" s="11">
        <f>IF(AJ815="","",COUNTA($AJ$7:AJ815))</f>
        <v>780</v>
      </c>
      <c r="B815" s="12" t="s">
        <v>5148</v>
      </c>
      <c r="C815" s="12" t="s">
        <v>1607</v>
      </c>
      <c r="D815" s="12" t="s">
        <v>78</v>
      </c>
      <c r="E815" s="12" t="s">
        <v>78</v>
      </c>
      <c r="F815" s="12" t="s">
        <v>61</v>
      </c>
      <c r="G815" s="13" t="s">
        <v>2621</v>
      </c>
      <c r="H815" s="12" t="s">
        <v>62</v>
      </c>
      <c r="I815" s="12" t="s">
        <v>1930</v>
      </c>
      <c r="J815" s="12" t="s">
        <v>5149</v>
      </c>
      <c r="K815" s="13" t="s">
        <v>4565</v>
      </c>
      <c r="L815" s="21">
        <v>500000</v>
      </c>
      <c r="M815" s="13">
        <v>500000</v>
      </c>
      <c r="N815" s="13">
        <v>0</v>
      </c>
      <c r="O815" s="13">
        <v>0</v>
      </c>
      <c r="P815" s="13">
        <v>0</v>
      </c>
      <c r="Q815" s="13">
        <v>0</v>
      </c>
      <c r="R815" s="13">
        <v>0</v>
      </c>
      <c r="S815" s="13" t="s">
        <v>83</v>
      </c>
      <c r="T815" s="13" t="s">
        <v>61</v>
      </c>
      <c r="U815" s="21">
        <v>0</v>
      </c>
      <c r="V815" s="12" t="s">
        <v>5150</v>
      </c>
      <c r="W815" s="21">
        <v>0</v>
      </c>
      <c r="X815" s="12" t="s">
        <v>4419</v>
      </c>
      <c r="Y815" s="30"/>
      <c r="Z815" s="30"/>
      <c r="AA815" s="12">
        <v>300</v>
      </c>
      <c r="AB815" s="12">
        <v>0</v>
      </c>
      <c r="AC815" s="12">
        <v>0</v>
      </c>
      <c r="AD815" s="12">
        <v>0</v>
      </c>
      <c r="AE815" s="12">
        <v>0</v>
      </c>
      <c r="AF815" s="12">
        <v>0</v>
      </c>
      <c r="AG815" s="22" t="s">
        <v>4433</v>
      </c>
      <c r="AH815" s="12" t="s">
        <v>3626</v>
      </c>
      <c r="AI815" s="12" t="s">
        <v>3626</v>
      </c>
      <c r="AJ815" s="46" t="s">
        <v>62</v>
      </c>
      <c r="AK815" s="13" t="s">
        <v>73</v>
      </c>
      <c r="AL815" s="24" t="s">
        <v>755</v>
      </c>
      <c r="AM815" s="13" t="s">
        <v>1607</v>
      </c>
      <c r="AN815" s="13"/>
      <c r="AO815" s="12" t="s">
        <v>737</v>
      </c>
      <c r="AP815" s="12"/>
      <c r="AQ815" s="12"/>
      <c r="AR815" s="12"/>
      <c r="AS815" s="12"/>
      <c r="AT815" s="14" t="str">
        <f ca="1">IFERROR(VLOOKUP(B815,'[2]2017省级重点项目'!$B$3:$O$206,6,0),"")</f>
        <v/>
      </c>
      <c r="AU815" s="14" t="str">
        <f ca="1" t="shared" si="73"/>
        <v/>
      </c>
      <c r="AV815" s="14" t="str">
        <f ca="1">IFERROR(VLOOKUP(B815,'[2]2017省级重点项目'!$B$3:$O$206,7,0),"")</f>
        <v/>
      </c>
      <c r="AW815" s="14" t="str">
        <f ca="1" t="shared" si="74"/>
        <v/>
      </c>
      <c r="AX815" s="14" t="str">
        <f ca="1">IFERROR(VLOOKUP(B815,'[2]2017省级重点项目'!$B$3:$O$206,12,0),"")</f>
        <v/>
      </c>
      <c r="AY815" s="14" t="str">
        <f ca="1">IFERROR(VLOOKUP(B815,'[2]2017省级重点项目'!$B$3:$O$206,9,0),"")</f>
        <v/>
      </c>
      <c r="AZ815" s="14" t="str">
        <f ca="1">IFERROR(VLOOKUP(B815,'[2]2017省级重点项目'!$B$3:$O$206,10,0),"")</f>
        <v/>
      </c>
    </row>
    <row r="816" s="1" customFormat="1" ht="55" customHeight="1" spans="1:52">
      <c r="A816" s="11">
        <f>IF(AJ816="","",COUNTA($AJ$7:AJ816))</f>
        <v>781</v>
      </c>
      <c r="B816" s="12" t="s">
        <v>5151</v>
      </c>
      <c r="C816" s="12" t="s">
        <v>1607</v>
      </c>
      <c r="D816" s="12" t="s">
        <v>78</v>
      </c>
      <c r="E816" s="12" t="s">
        <v>78</v>
      </c>
      <c r="F816" s="12" t="s">
        <v>61</v>
      </c>
      <c r="G816" s="13" t="s">
        <v>2621</v>
      </c>
      <c r="H816" s="12" t="s">
        <v>62</v>
      </c>
      <c r="I816" s="12" t="s">
        <v>739</v>
      </c>
      <c r="J816" s="12" t="s">
        <v>5152</v>
      </c>
      <c r="K816" s="13" t="s">
        <v>4565</v>
      </c>
      <c r="L816" s="21">
        <v>1000000</v>
      </c>
      <c r="M816" s="13">
        <v>1000000</v>
      </c>
      <c r="N816" s="13">
        <v>0</v>
      </c>
      <c r="O816" s="13">
        <v>0</v>
      </c>
      <c r="P816" s="13">
        <v>0</v>
      </c>
      <c r="Q816" s="13">
        <v>0</v>
      </c>
      <c r="R816" s="13">
        <v>0</v>
      </c>
      <c r="S816" s="13" t="s">
        <v>83</v>
      </c>
      <c r="T816" s="13" t="s">
        <v>61</v>
      </c>
      <c r="U816" s="21">
        <v>0</v>
      </c>
      <c r="V816" s="12" t="s">
        <v>5153</v>
      </c>
      <c r="W816" s="21">
        <v>0</v>
      </c>
      <c r="X816" s="12" t="s">
        <v>4929</v>
      </c>
      <c r="Y816" s="30"/>
      <c r="Z816" s="30"/>
      <c r="AA816" s="12">
        <v>2000</v>
      </c>
      <c r="AB816" s="12">
        <v>0</v>
      </c>
      <c r="AC816" s="12">
        <v>0</v>
      </c>
      <c r="AD816" s="12">
        <v>0</v>
      </c>
      <c r="AE816" s="12">
        <v>0</v>
      </c>
      <c r="AF816" s="12">
        <v>0</v>
      </c>
      <c r="AG816" s="22" t="s">
        <v>4433</v>
      </c>
      <c r="AH816" s="12" t="s">
        <v>3626</v>
      </c>
      <c r="AI816" s="12" t="s">
        <v>3626</v>
      </c>
      <c r="AJ816" s="46" t="s">
        <v>62</v>
      </c>
      <c r="AK816" s="13" t="s">
        <v>73</v>
      </c>
      <c r="AL816" s="24" t="s">
        <v>755</v>
      </c>
      <c r="AM816" s="13" t="s">
        <v>1607</v>
      </c>
      <c r="AN816" s="13"/>
      <c r="AO816" s="12" t="s">
        <v>737</v>
      </c>
      <c r="AP816" s="12" t="s">
        <v>78</v>
      </c>
      <c r="AQ816" s="12"/>
      <c r="AR816" s="12"/>
      <c r="AS816" s="12"/>
      <c r="AT816" s="14" t="str">
        <f ca="1">IFERROR(VLOOKUP(B816,'[2]2017省级重点项目'!$B$3:$O$206,6,0),"")</f>
        <v/>
      </c>
      <c r="AU816" s="14" t="str">
        <f ca="1" t="shared" si="73"/>
        <v/>
      </c>
      <c r="AV816" s="14" t="str">
        <f ca="1">IFERROR(VLOOKUP(B816,'[2]2017省级重点项目'!$B$3:$O$206,7,0),"")</f>
        <v/>
      </c>
      <c r="AW816" s="14" t="str">
        <f ca="1" t="shared" si="74"/>
        <v/>
      </c>
      <c r="AX816" s="14" t="str">
        <f ca="1">IFERROR(VLOOKUP(B816,'[2]2017省级重点项目'!$B$3:$O$206,12,0),"")</f>
        <v/>
      </c>
      <c r="AY816" s="14" t="str">
        <f ca="1">IFERROR(VLOOKUP(B816,'[2]2017省级重点项目'!$B$3:$O$206,9,0),"")</f>
        <v/>
      </c>
      <c r="AZ816" s="14" t="str">
        <f ca="1">IFERROR(VLOOKUP(B816,'[2]2017省级重点项目'!$B$3:$O$206,10,0),"")</f>
        <v/>
      </c>
    </row>
    <row r="817" s="1" customFormat="1" ht="74" customHeight="1" spans="1:52">
      <c r="A817" s="11">
        <f>IF(AJ817="","",COUNTA($AJ$7:AJ817))</f>
        <v>782</v>
      </c>
      <c r="B817" s="12" t="s">
        <v>5154</v>
      </c>
      <c r="C817" s="12" t="s">
        <v>4706</v>
      </c>
      <c r="D817" s="12" t="s">
        <v>61</v>
      </c>
      <c r="E817" s="12" t="s">
        <v>78</v>
      </c>
      <c r="F817" s="12" t="s">
        <v>61</v>
      </c>
      <c r="G817" s="13" t="s">
        <v>2621</v>
      </c>
      <c r="H817" s="12" t="s">
        <v>62</v>
      </c>
      <c r="I817" s="12" t="s">
        <v>3340</v>
      </c>
      <c r="J817" s="12" t="s">
        <v>5155</v>
      </c>
      <c r="K817" s="13" t="s">
        <v>4565</v>
      </c>
      <c r="L817" s="21">
        <v>1450000</v>
      </c>
      <c r="M817" s="13">
        <v>1450000</v>
      </c>
      <c r="N817" s="13">
        <v>0</v>
      </c>
      <c r="O817" s="13">
        <v>0</v>
      </c>
      <c r="P817" s="13">
        <v>0</v>
      </c>
      <c r="Q817" s="13">
        <v>0</v>
      </c>
      <c r="R817" s="13">
        <v>0</v>
      </c>
      <c r="S817" s="13" t="s">
        <v>83</v>
      </c>
      <c r="T817" s="13" t="s">
        <v>61</v>
      </c>
      <c r="U817" s="21">
        <v>0</v>
      </c>
      <c r="V817" s="12" t="s">
        <v>5156</v>
      </c>
      <c r="W817" s="21">
        <v>0</v>
      </c>
      <c r="X817" s="12" t="s">
        <v>4929</v>
      </c>
      <c r="Y817" s="30"/>
      <c r="Z817" s="30"/>
      <c r="AA817" s="12">
        <v>1200</v>
      </c>
      <c r="AB817" s="12">
        <v>0</v>
      </c>
      <c r="AC817" s="12">
        <v>0</v>
      </c>
      <c r="AD817" s="12">
        <v>0</v>
      </c>
      <c r="AE817" s="12">
        <v>0</v>
      </c>
      <c r="AF817" s="12">
        <v>0</v>
      </c>
      <c r="AG817" s="22" t="s">
        <v>4433</v>
      </c>
      <c r="AH817" s="12" t="s">
        <v>3626</v>
      </c>
      <c r="AI817" s="12" t="s">
        <v>3626</v>
      </c>
      <c r="AJ817" s="46" t="s">
        <v>62</v>
      </c>
      <c r="AK817" s="13" t="s">
        <v>73</v>
      </c>
      <c r="AL817" s="24" t="s">
        <v>755</v>
      </c>
      <c r="AM817" s="13" t="s">
        <v>1607</v>
      </c>
      <c r="AN817" s="13"/>
      <c r="AO817" s="12" t="s">
        <v>737</v>
      </c>
      <c r="AP817" s="12"/>
      <c r="AQ817" s="12"/>
      <c r="AR817" s="12"/>
      <c r="AS817" s="12"/>
      <c r="AT817" s="14" t="str">
        <f ca="1">IFERROR(VLOOKUP(B817,'[2]2017省级重点项目'!$B$3:$O$206,6,0),"")</f>
        <v/>
      </c>
      <c r="AU817" s="14" t="str">
        <f ca="1" t="shared" si="73"/>
        <v/>
      </c>
      <c r="AV817" s="14" t="str">
        <f ca="1">IFERROR(VLOOKUP(B817,'[2]2017省级重点项目'!$B$3:$O$206,7,0),"")</f>
        <v/>
      </c>
      <c r="AW817" s="14" t="str">
        <f ca="1" t="shared" si="74"/>
        <v/>
      </c>
      <c r="AX817" s="14" t="str">
        <f ca="1">IFERROR(VLOOKUP(B817,'[2]2017省级重点项目'!$B$3:$O$206,12,0),"")</f>
        <v/>
      </c>
      <c r="AY817" s="14" t="str">
        <f ca="1">IFERROR(VLOOKUP(B817,'[2]2017省级重点项目'!$B$3:$O$206,9,0),"")</f>
        <v/>
      </c>
      <c r="AZ817" s="14" t="str">
        <f ca="1">IFERROR(VLOOKUP(B817,'[2]2017省级重点项目'!$B$3:$O$206,10,0),"")</f>
        <v/>
      </c>
    </row>
    <row r="818" s="1" customFormat="1" ht="60" customHeight="1" spans="1:52">
      <c r="A818" s="11">
        <f>IF(AJ818="","",COUNTA($AJ$7:AJ818))</f>
        <v>783</v>
      </c>
      <c r="B818" s="14" t="s">
        <v>5157</v>
      </c>
      <c r="C818" s="14"/>
      <c r="D818" s="14"/>
      <c r="E818" s="14"/>
      <c r="F818" s="14" t="s">
        <v>78</v>
      </c>
      <c r="G818" s="11" t="s">
        <v>2621</v>
      </c>
      <c r="H818" s="14" t="s">
        <v>79</v>
      </c>
      <c r="I818" s="14" t="s">
        <v>764</v>
      </c>
      <c r="J818" s="14" t="s">
        <v>5158</v>
      </c>
      <c r="K818" s="11"/>
      <c r="L818" s="20">
        <v>30000</v>
      </c>
      <c r="M818" s="11">
        <v>30000</v>
      </c>
      <c r="N818" s="11"/>
      <c r="O818" s="11"/>
      <c r="P818" s="11"/>
      <c r="Q818" s="11"/>
      <c r="R818" s="11"/>
      <c r="S818" s="11" t="s">
        <v>83</v>
      </c>
      <c r="T818" s="11" t="s">
        <v>766</v>
      </c>
      <c r="U818" s="20">
        <v>0</v>
      </c>
      <c r="V818" s="14" t="s">
        <v>5159</v>
      </c>
      <c r="W818" s="20">
        <v>0</v>
      </c>
      <c r="X818" s="14" t="s">
        <v>5046</v>
      </c>
      <c r="Y818" s="29"/>
      <c r="Z818" s="29"/>
      <c r="AA818" s="14">
        <v>85</v>
      </c>
      <c r="AB818" s="14"/>
      <c r="AC818" s="14"/>
      <c r="AD818" s="14"/>
      <c r="AE818" s="14"/>
      <c r="AF818" s="14"/>
      <c r="AG818" s="47" t="s">
        <v>4442</v>
      </c>
      <c r="AH818" s="14"/>
      <c r="AI818" s="14" t="s">
        <v>5160</v>
      </c>
      <c r="AJ818" s="45" t="s">
        <v>79</v>
      </c>
      <c r="AK818" s="11" t="s">
        <v>89</v>
      </c>
      <c r="AL818" s="24" t="s">
        <v>857</v>
      </c>
      <c r="AM818" s="11" t="s">
        <v>1607</v>
      </c>
      <c r="AN818" s="11"/>
      <c r="AO818" s="12" t="s">
        <v>737</v>
      </c>
      <c r="AP818" s="14"/>
      <c r="AQ818" s="14"/>
      <c r="AR818" s="14"/>
      <c r="AS818" s="14"/>
      <c r="AT818" s="14" t="str">
        <f ca="1">IFERROR(VLOOKUP(B818,'[2]2017省级重点项目'!$B$3:$O$206,6,0),"")</f>
        <v/>
      </c>
      <c r="AU818" s="14" t="str">
        <f ca="1" t="shared" si="73"/>
        <v/>
      </c>
      <c r="AV818" s="14" t="str">
        <f ca="1">IFERROR(VLOOKUP(B818,'[2]2017省级重点项目'!$B$3:$O$206,7,0),"")</f>
        <v/>
      </c>
      <c r="AW818" s="14" t="str">
        <f ca="1" t="shared" si="74"/>
        <v/>
      </c>
      <c r="AX818" s="14" t="str">
        <f ca="1">IFERROR(VLOOKUP(B818,'[2]2017省级重点项目'!$B$3:$O$206,12,0),"")</f>
        <v/>
      </c>
      <c r="AY818" s="14" t="str">
        <f ca="1">IFERROR(VLOOKUP(B818,'[2]2017省级重点项目'!$B$3:$O$206,9,0),"")</f>
        <v/>
      </c>
      <c r="AZ818" s="14" t="str">
        <f ca="1">IFERROR(VLOOKUP(B818,'[2]2017省级重点项目'!$B$3:$O$206,10,0),"")</f>
        <v/>
      </c>
    </row>
    <row r="819" s="1" customFormat="1" ht="60" customHeight="1" spans="1:52">
      <c r="A819" s="11">
        <f>IF(AJ819="","",COUNTA($AJ$7:AJ819))</f>
        <v>784</v>
      </c>
      <c r="B819" s="14" t="s">
        <v>5161</v>
      </c>
      <c r="C819" s="14" t="s">
        <v>1607</v>
      </c>
      <c r="D819" s="14" t="s">
        <v>1607</v>
      </c>
      <c r="E819" s="14" t="s">
        <v>78</v>
      </c>
      <c r="F819" s="14" t="s">
        <v>78</v>
      </c>
      <c r="G819" s="13" t="s">
        <v>2621</v>
      </c>
      <c r="H819" s="14" t="s">
        <v>119</v>
      </c>
      <c r="I819" s="14" t="s">
        <v>2468</v>
      </c>
      <c r="J819" s="14" t="s">
        <v>5162</v>
      </c>
      <c r="K819" s="11" t="s">
        <v>4565</v>
      </c>
      <c r="L819" s="20">
        <v>700000</v>
      </c>
      <c r="M819" s="11">
        <v>0</v>
      </c>
      <c r="N819" s="11">
        <v>400000</v>
      </c>
      <c r="O819" s="11">
        <v>300000</v>
      </c>
      <c r="P819" s="11">
        <v>0</v>
      </c>
      <c r="Q819" s="11">
        <v>0</v>
      </c>
      <c r="R819" s="11">
        <v>0</v>
      </c>
      <c r="S819" s="11" t="s">
        <v>66</v>
      </c>
      <c r="T819" s="11" t="s">
        <v>123</v>
      </c>
      <c r="U819" s="20">
        <v>0</v>
      </c>
      <c r="V819" s="14" t="s">
        <v>5163</v>
      </c>
      <c r="W819" s="20">
        <v>0</v>
      </c>
      <c r="X819" s="14" t="s">
        <v>5164</v>
      </c>
      <c r="Y819" s="29"/>
      <c r="Z819" s="29"/>
      <c r="AA819" s="14">
        <v>870</v>
      </c>
      <c r="AB819" s="14">
        <v>870</v>
      </c>
      <c r="AC819" s="14"/>
      <c r="AD819" s="14"/>
      <c r="AE819" s="14"/>
      <c r="AF819" s="14"/>
      <c r="AG819" s="47" t="s">
        <v>5165</v>
      </c>
      <c r="AH819" s="14" t="s">
        <v>5166</v>
      </c>
      <c r="AI819" s="14" t="s">
        <v>5166</v>
      </c>
      <c r="AJ819" s="45" t="s">
        <v>119</v>
      </c>
      <c r="AK819" s="11" t="s">
        <v>128</v>
      </c>
      <c r="AL819" s="24" t="s">
        <v>207</v>
      </c>
      <c r="AM819" s="11" t="s">
        <v>1607</v>
      </c>
      <c r="AN819" s="2"/>
      <c r="AO819" s="7" t="s">
        <v>737</v>
      </c>
      <c r="AP819" s="1"/>
      <c r="AQ819" s="1"/>
      <c r="AR819" s="1"/>
      <c r="AS819" s="1"/>
      <c r="AT819" s="14" t="str">
        <f ca="1">IFERROR(VLOOKUP(B819,'[2]2017省级重点项目'!$B$3:$O$206,6,0),"")</f>
        <v/>
      </c>
      <c r="AU819" s="14" t="str">
        <f ca="1" t="shared" si="73"/>
        <v/>
      </c>
      <c r="AV819" s="14" t="str">
        <f ca="1">IFERROR(VLOOKUP(B819,'[2]2017省级重点项目'!$B$3:$O$206,7,0),"")</f>
        <v/>
      </c>
      <c r="AW819" s="14" t="str">
        <f ca="1" t="shared" si="74"/>
        <v/>
      </c>
      <c r="AX819" s="14" t="str">
        <f ca="1">IFERROR(VLOOKUP(B819,'[2]2017省级重点项目'!$B$3:$O$206,12,0),"")</f>
        <v/>
      </c>
      <c r="AY819" s="14" t="str">
        <f ca="1">IFERROR(VLOOKUP(B819,'[2]2017省级重点项目'!$B$3:$O$206,9,0),"")</f>
        <v/>
      </c>
      <c r="AZ819" s="14" t="str">
        <f ca="1">IFERROR(VLOOKUP(B819,'[2]2017省级重点项目'!$B$3:$O$206,10,0),"")</f>
        <v/>
      </c>
    </row>
    <row r="820" s="1" customFormat="1" ht="80" customHeight="1" spans="1:52">
      <c r="A820" s="11">
        <f>IF(AJ820="","",COUNTA($AJ$7:AJ820))</f>
        <v>785</v>
      </c>
      <c r="B820" s="12" t="s">
        <v>5167</v>
      </c>
      <c r="C820" s="12" t="s">
        <v>61</v>
      </c>
      <c r="D820" s="12" t="s">
        <v>61</v>
      </c>
      <c r="E820" s="12" t="s">
        <v>61</v>
      </c>
      <c r="F820" s="12" t="s">
        <v>78</v>
      </c>
      <c r="G820" s="13" t="s">
        <v>2621</v>
      </c>
      <c r="H820" s="12" t="s">
        <v>119</v>
      </c>
      <c r="I820" s="12" t="s">
        <v>335</v>
      </c>
      <c r="J820" s="12" t="s">
        <v>5168</v>
      </c>
      <c r="K820" s="13" t="s">
        <v>825</v>
      </c>
      <c r="L820" s="21">
        <v>100000</v>
      </c>
      <c r="M820" s="13"/>
      <c r="N820" s="13">
        <v>100000</v>
      </c>
      <c r="O820" s="13"/>
      <c r="P820" s="13"/>
      <c r="Q820" s="13"/>
      <c r="R820" s="13"/>
      <c r="S820" s="13" t="s">
        <v>83</v>
      </c>
      <c r="T820" s="13" t="s">
        <v>61</v>
      </c>
      <c r="U820" s="21">
        <v>0</v>
      </c>
      <c r="V820" s="12" t="s">
        <v>2536</v>
      </c>
      <c r="W820" s="21">
        <v>10000</v>
      </c>
      <c r="X820" s="12" t="s">
        <v>3160</v>
      </c>
      <c r="Y820" s="30"/>
      <c r="Z820" s="30"/>
      <c r="AA820" s="12" t="s">
        <v>5169</v>
      </c>
      <c r="AB820" s="12"/>
      <c r="AC820" s="12"/>
      <c r="AD820" s="12"/>
      <c r="AE820" s="12"/>
      <c r="AF820" s="12"/>
      <c r="AG820" s="22" t="s">
        <v>1136</v>
      </c>
      <c r="AH820" s="12" t="s">
        <v>1137</v>
      </c>
      <c r="AI820" s="12" t="s">
        <v>2947</v>
      </c>
      <c r="AJ820" s="46" t="s">
        <v>1139</v>
      </c>
      <c r="AK820" s="13" t="s">
        <v>1123</v>
      </c>
      <c r="AL820" s="84" t="s">
        <v>857</v>
      </c>
      <c r="AM820" s="13" t="s">
        <v>1607</v>
      </c>
      <c r="AN820" s="12"/>
      <c r="AO820" s="12"/>
      <c r="AP820" s="12"/>
      <c r="AQ820" s="12"/>
      <c r="AR820" s="12"/>
      <c r="AS820" s="12" t="s">
        <v>78</v>
      </c>
      <c r="AT820" s="14" t="str">
        <f ca="1">IFERROR(VLOOKUP(B820,'[2]2017省级重点项目'!$B$3:$O$206,6,0),"")</f>
        <v/>
      </c>
      <c r="AU820" s="14" t="str">
        <f ca="1" t="shared" si="73"/>
        <v/>
      </c>
      <c r="AV820" s="14" t="str">
        <f ca="1">IFERROR(VLOOKUP(B820,'[2]2017省级重点项目'!$B$3:$O$206,7,0),"")</f>
        <v/>
      </c>
      <c r="AW820" s="14" t="str">
        <f ca="1" t="shared" si="74"/>
        <v/>
      </c>
      <c r="AX820" s="14" t="str">
        <f ca="1">IFERROR(VLOOKUP(B820,'[2]2017省级重点项目'!$B$3:$O$206,12,0),"")</f>
        <v/>
      </c>
      <c r="AY820" s="14" t="str">
        <f ca="1">IFERROR(VLOOKUP(B820,'[2]2017省级重点项目'!$B$3:$O$206,9,0),"")</f>
        <v/>
      </c>
      <c r="AZ820" s="14" t="str">
        <f ca="1">IFERROR(VLOOKUP(B820,'[2]2017省级重点项目'!$B$3:$O$206,10,0),"")</f>
        <v/>
      </c>
    </row>
    <row r="821" s="1" customFormat="1" ht="78" customHeight="1" spans="1:52">
      <c r="A821" s="11">
        <f>IF(AJ821="","",COUNTA($AJ$7:AJ821))</f>
        <v>786</v>
      </c>
      <c r="B821" s="12" t="s">
        <v>5170</v>
      </c>
      <c r="C821" s="12" t="s">
        <v>61</v>
      </c>
      <c r="D821" s="12" t="s">
        <v>61</v>
      </c>
      <c r="E821" s="12" t="s">
        <v>61</v>
      </c>
      <c r="F821" s="12" t="s">
        <v>78</v>
      </c>
      <c r="G821" s="13" t="s">
        <v>2621</v>
      </c>
      <c r="H821" s="12" t="s">
        <v>119</v>
      </c>
      <c r="I821" s="12" t="s">
        <v>335</v>
      </c>
      <c r="J821" s="12" t="s">
        <v>5171</v>
      </c>
      <c r="K821" s="13" t="s">
        <v>3073</v>
      </c>
      <c r="L821" s="21">
        <v>135000</v>
      </c>
      <c r="M821" s="13"/>
      <c r="N821" s="13">
        <v>135000</v>
      </c>
      <c r="O821" s="13"/>
      <c r="P821" s="13"/>
      <c r="Q821" s="13"/>
      <c r="R821" s="13"/>
      <c r="S821" s="13" t="s">
        <v>83</v>
      </c>
      <c r="T821" s="13" t="s">
        <v>61</v>
      </c>
      <c r="U821" s="21">
        <v>0</v>
      </c>
      <c r="V821" s="12" t="s">
        <v>2536</v>
      </c>
      <c r="W821" s="21">
        <v>5000</v>
      </c>
      <c r="X821" s="12" t="s">
        <v>3160</v>
      </c>
      <c r="Y821" s="30"/>
      <c r="Z821" s="30"/>
      <c r="AA821" s="12" t="s">
        <v>5172</v>
      </c>
      <c r="AB821" s="12"/>
      <c r="AC821" s="12"/>
      <c r="AD821" s="12"/>
      <c r="AE821" s="12"/>
      <c r="AF821" s="12"/>
      <c r="AG821" s="22" t="s">
        <v>1136</v>
      </c>
      <c r="AH821" s="12" t="s">
        <v>2954</v>
      </c>
      <c r="AI821" s="12" t="s">
        <v>2947</v>
      </c>
      <c r="AJ821" s="46" t="s">
        <v>1139</v>
      </c>
      <c r="AK821" s="13" t="s">
        <v>1123</v>
      </c>
      <c r="AL821" s="84" t="s">
        <v>857</v>
      </c>
      <c r="AM821" s="13" t="s">
        <v>1607</v>
      </c>
      <c r="AN821" s="12"/>
      <c r="AO821" s="12"/>
      <c r="AP821" s="12"/>
      <c r="AQ821" s="12"/>
      <c r="AR821" s="12"/>
      <c r="AS821" s="12" t="s">
        <v>78</v>
      </c>
      <c r="AT821" s="14" t="str">
        <f ca="1">IFERROR(VLOOKUP(B821,'[2]2017省级重点项目'!$B$3:$O$206,6,0),"")</f>
        <v/>
      </c>
      <c r="AU821" s="14" t="str">
        <f ca="1" t="shared" si="73"/>
        <v/>
      </c>
      <c r="AV821" s="14" t="str">
        <f ca="1">IFERROR(VLOOKUP(B821,'[2]2017省级重点项目'!$B$3:$O$206,7,0),"")</f>
        <v/>
      </c>
      <c r="AW821" s="14" t="str">
        <f ca="1" t="shared" si="74"/>
        <v/>
      </c>
      <c r="AX821" s="14" t="str">
        <f ca="1">IFERROR(VLOOKUP(B821,'[2]2017省级重点项目'!$B$3:$O$206,12,0),"")</f>
        <v/>
      </c>
      <c r="AY821" s="14" t="str">
        <f ca="1">IFERROR(VLOOKUP(B821,'[2]2017省级重点项目'!$B$3:$O$206,9,0),"")</f>
        <v/>
      </c>
      <c r="AZ821" s="14" t="str">
        <f ca="1">IFERROR(VLOOKUP(B821,'[2]2017省级重点项目'!$B$3:$O$206,10,0),"")</f>
        <v/>
      </c>
    </row>
    <row r="822" s="1" customFormat="1" ht="21" customHeight="1" spans="1:53">
      <c r="A822" s="11"/>
      <c r="B822" s="13" t="s">
        <v>2958</v>
      </c>
      <c r="C822" s="11"/>
      <c r="D822" s="11"/>
      <c r="E822" s="11"/>
      <c r="F822" s="11"/>
      <c r="G822" s="11"/>
      <c r="H822" s="11"/>
      <c r="I822" s="11"/>
      <c r="J822" s="11">
        <f ca="1">COUNTIFS(AM:AM,"预备前期",G:G,B822)</f>
        <v>5</v>
      </c>
      <c r="K822" s="11" t="s">
        <v>56</v>
      </c>
      <c r="L822" s="20">
        <f ca="1">SUMIFS(L:L,AM:AM,"预备前期",G:G,B822)</f>
        <v>2130000</v>
      </c>
      <c r="M822" s="11"/>
      <c r="N822" s="11"/>
      <c r="O822" s="11"/>
      <c r="P822" s="11"/>
      <c r="Q822" s="11"/>
      <c r="R822" s="11"/>
      <c r="S822" s="11"/>
      <c r="T822" s="11"/>
      <c r="U822" s="20">
        <v>0</v>
      </c>
      <c r="V822" s="11"/>
      <c r="W822" s="20">
        <v>0</v>
      </c>
      <c r="X822" s="11"/>
      <c r="Y822" s="29"/>
      <c r="Z822" s="29"/>
      <c r="AA822" s="11"/>
      <c r="AB822" s="11"/>
      <c r="AC822" s="11"/>
      <c r="AD822" s="11"/>
      <c r="AE822" s="11"/>
      <c r="AF822" s="11"/>
      <c r="AG822" s="43"/>
      <c r="AH822" s="44"/>
      <c r="AI822" s="44"/>
      <c r="AJ822" s="45"/>
      <c r="AK822" s="44"/>
      <c r="AL822" s="44"/>
      <c r="AM822" s="11"/>
      <c r="AN822" s="11"/>
      <c r="AO822" s="13"/>
      <c r="AP822" s="11"/>
      <c r="AQ822" s="11"/>
      <c r="AR822" s="14"/>
      <c r="AS822" s="11"/>
      <c r="AT822" s="11"/>
      <c r="AU822" s="11"/>
      <c r="AV822" s="11"/>
      <c r="AW822" s="11"/>
      <c r="AX822" s="11"/>
      <c r="AY822" s="11"/>
      <c r="AZ822" s="11"/>
      <c r="BA822" s="79"/>
    </row>
    <row r="823" s="1" customFormat="1" ht="105" customHeight="1" spans="1:52">
      <c r="A823" s="11">
        <f>IF(AJ823="","",COUNTA($AJ$7:AJ823))</f>
        <v>787</v>
      </c>
      <c r="B823" s="12" t="s">
        <v>5173</v>
      </c>
      <c r="C823" s="12" t="s">
        <v>1607</v>
      </c>
      <c r="D823" s="12" t="s">
        <v>61</v>
      </c>
      <c r="E823" s="12" t="s">
        <v>61</v>
      </c>
      <c r="F823" s="12" t="s">
        <v>61</v>
      </c>
      <c r="G823" s="13" t="s">
        <v>2958</v>
      </c>
      <c r="H823" s="12" t="s">
        <v>62</v>
      </c>
      <c r="I823" s="12" t="s">
        <v>63</v>
      </c>
      <c r="J823" s="12" t="s">
        <v>5174</v>
      </c>
      <c r="K823" s="13" t="s">
        <v>4558</v>
      </c>
      <c r="L823" s="21">
        <v>1500000</v>
      </c>
      <c r="M823" s="13">
        <v>0</v>
      </c>
      <c r="N823" s="13">
        <v>1500000</v>
      </c>
      <c r="O823" s="13">
        <v>0</v>
      </c>
      <c r="P823" s="13">
        <v>0</v>
      </c>
      <c r="Q823" s="13">
        <v>0</v>
      </c>
      <c r="R823" s="13">
        <v>0</v>
      </c>
      <c r="S823" s="13" t="s">
        <v>83</v>
      </c>
      <c r="T823" s="13" t="s">
        <v>78</v>
      </c>
      <c r="U823" s="21">
        <v>0</v>
      </c>
      <c r="V823" s="12" t="s">
        <v>3335</v>
      </c>
      <c r="W823" s="21">
        <v>0</v>
      </c>
      <c r="X823" s="12" t="s">
        <v>3610</v>
      </c>
      <c r="Y823" s="30"/>
      <c r="Z823" s="30"/>
      <c r="AA823" s="12">
        <v>300</v>
      </c>
      <c r="AB823" s="12">
        <v>0</v>
      </c>
      <c r="AC823" s="12">
        <v>0</v>
      </c>
      <c r="AD823" s="12">
        <v>0</v>
      </c>
      <c r="AE823" s="12">
        <v>0</v>
      </c>
      <c r="AF823" s="12">
        <v>0</v>
      </c>
      <c r="AG823" s="22" t="s">
        <v>5175</v>
      </c>
      <c r="AH823" s="12" t="s">
        <v>5176</v>
      </c>
      <c r="AI823" s="12" t="s">
        <v>5176</v>
      </c>
      <c r="AJ823" s="46" t="s">
        <v>62</v>
      </c>
      <c r="AK823" s="13" t="s">
        <v>73</v>
      </c>
      <c r="AL823" s="24" t="s">
        <v>755</v>
      </c>
      <c r="AM823" s="13" t="s">
        <v>1607</v>
      </c>
      <c r="AN823" s="13"/>
      <c r="AO823" s="12" t="s">
        <v>2426</v>
      </c>
      <c r="AP823" s="12"/>
      <c r="AQ823" s="12"/>
      <c r="AR823" s="12"/>
      <c r="AS823" s="12"/>
      <c r="AT823" s="14" t="str">
        <f ca="1">IFERROR(VLOOKUP(B823,'[2]2017省级重点项目'!$B$3:$O$206,6,0),"")</f>
        <v/>
      </c>
      <c r="AU823" s="14" t="str">
        <f ca="1">IFERROR(L823-AT823,"")</f>
        <v/>
      </c>
      <c r="AV823" s="14" t="str">
        <f ca="1">IFERROR(VLOOKUP(B823,'[2]2017省级重点项目'!$B$3:$O$206,7,0),"")</f>
        <v/>
      </c>
      <c r="AW823" s="14" t="str">
        <f ca="1">IFERROR(W823-AV823,"")</f>
        <v/>
      </c>
      <c r="AX823" s="14" t="str">
        <f ca="1">IFERROR(VLOOKUP(B823,'[2]2017省级重点项目'!$B$3:$O$206,12,0),"")</f>
        <v/>
      </c>
      <c r="AY823" s="14" t="str">
        <f ca="1">IFERROR(VLOOKUP(B823,'[2]2017省级重点项目'!$B$3:$O$206,9,0),"")</f>
        <v/>
      </c>
      <c r="AZ823" s="14" t="str">
        <f ca="1">IFERROR(VLOOKUP(B823,'[2]2017省级重点项目'!$B$3:$O$206,10,0),"")</f>
        <v/>
      </c>
    </row>
    <row r="824" s="1" customFormat="1" ht="105" customHeight="1" spans="1:52">
      <c r="A824" s="11">
        <f>IF(AJ824="","",COUNTA($AJ$7:AJ824))</f>
        <v>788</v>
      </c>
      <c r="B824" s="146" t="s">
        <v>5177</v>
      </c>
      <c r="C824" s="14"/>
      <c r="D824" s="14"/>
      <c r="E824" s="14"/>
      <c r="F824" s="14" t="s">
        <v>78</v>
      </c>
      <c r="G824" s="11" t="s">
        <v>2958</v>
      </c>
      <c r="H824" s="14" t="s">
        <v>79</v>
      </c>
      <c r="I824" s="14" t="s">
        <v>604</v>
      </c>
      <c r="J824" s="22" t="s">
        <v>5178</v>
      </c>
      <c r="K824" s="11" t="s">
        <v>4558</v>
      </c>
      <c r="L824" s="148">
        <v>250000</v>
      </c>
      <c r="M824" s="11"/>
      <c r="N824" s="11"/>
      <c r="O824" s="11"/>
      <c r="P824" s="11"/>
      <c r="Q824" s="11"/>
      <c r="R824" s="11"/>
      <c r="S824" s="11"/>
      <c r="T824" s="11"/>
      <c r="U824" s="20">
        <v>0</v>
      </c>
      <c r="V824" s="14" t="s">
        <v>3357</v>
      </c>
      <c r="W824" s="20">
        <v>0</v>
      </c>
      <c r="X824" s="22" t="s">
        <v>5179</v>
      </c>
      <c r="Y824" s="12"/>
      <c r="Z824" s="12"/>
      <c r="AA824" s="12"/>
      <c r="AB824" s="12"/>
      <c r="AC824" s="12"/>
      <c r="AD824" s="12"/>
      <c r="AE824" s="12"/>
      <c r="AF824" s="12"/>
      <c r="AG824" s="22" t="s">
        <v>5180</v>
      </c>
      <c r="AH824" s="12"/>
      <c r="AI824" s="12"/>
      <c r="AJ824" s="12" t="s">
        <v>79</v>
      </c>
      <c r="AK824" s="12" t="s">
        <v>89</v>
      </c>
      <c r="AL824" s="50" t="s">
        <v>609</v>
      </c>
      <c r="AM824" s="11" t="s">
        <v>1607</v>
      </c>
      <c r="AN824" s="11"/>
      <c r="AO824" s="12"/>
      <c r="AP824" s="14" t="s">
        <v>78</v>
      </c>
      <c r="AQ824" s="14" t="s">
        <v>78</v>
      </c>
      <c r="AR824" s="14" t="s">
        <v>78</v>
      </c>
      <c r="AS824" s="14"/>
      <c r="AT824" s="14">
        <f ca="1">IFERROR(VLOOKUP(B824,'[2]2017省级重点项目'!$B$3:$O$206,6,0),"")</f>
        <v>250000</v>
      </c>
      <c r="AU824" s="14">
        <f ca="1">IFERROR(L824-AT824,"")</f>
        <v>0</v>
      </c>
      <c r="AV824" s="14">
        <f ca="1">IFERROR(VLOOKUP(B824,'[2]2017省级重点项目'!$B$3:$O$206,7,0),"")</f>
        <v>0</v>
      </c>
      <c r="AW824" s="14">
        <f ca="1">IFERROR(W824-AV824,"")</f>
        <v>0</v>
      </c>
      <c r="AX824" s="14" t="str">
        <f ca="1">IFERROR(VLOOKUP(B824,'[2]2017省级重点项目'!$B$3:$O$206,12,0),"")</f>
        <v/>
      </c>
      <c r="AY824" s="14" t="str">
        <f ca="1">IFERROR(VLOOKUP(B824,'[2]2017省级重点项目'!$B$3:$O$206,9,0),"")</f>
        <v>无</v>
      </c>
      <c r="AZ824" s="14" t="str">
        <f ca="1">IFERROR(VLOOKUP(B824,'[2]2017省级重点项目'!$B$3:$O$206,10,0),"")</f>
        <v>无</v>
      </c>
    </row>
    <row r="825" s="2" customFormat="1" ht="90" spans="1:53">
      <c r="A825" s="11">
        <f>IF(AJ825="","",COUNTA($AJ$7:AJ825))</f>
        <v>789</v>
      </c>
      <c r="B825" s="46" t="s">
        <v>5181</v>
      </c>
      <c r="C825" s="46" t="s">
        <v>1607</v>
      </c>
      <c r="D825" s="46" t="s">
        <v>1607</v>
      </c>
      <c r="E825" s="46" t="s">
        <v>78</v>
      </c>
      <c r="F825" s="46" t="s">
        <v>61</v>
      </c>
      <c r="G825" s="46" t="s">
        <v>2958</v>
      </c>
      <c r="H825" s="46" t="s">
        <v>264</v>
      </c>
      <c r="I825" s="46" t="s">
        <v>2618</v>
      </c>
      <c r="J825" s="22" t="s">
        <v>5182</v>
      </c>
      <c r="K825" s="46" t="s">
        <v>3088</v>
      </c>
      <c r="L825" s="32">
        <v>150000</v>
      </c>
      <c r="M825" s="46"/>
      <c r="N825" s="46">
        <v>15</v>
      </c>
      <c r="O825" s="46"/>
      <c r="P825" s="46"/>
      <c r="Q825" s="46"/>
      <c r="R825" s="46"/>
      <c r="S825" s="46" t="s">
        <v>5183</v>
      </c>
      <c r="T825" s="46" t="s">
        <v>61</v>
      </c>
      <c r="U825" s="32"/>
      <c r="V825" s="22" t="s">
        <v>5184</v>
      </c>
      <c r="W825" s="32">
        <v>0</v>
      </c>
      <c r="X825" s="22" t="s">
        <v>5185</v>
      </c>
      <c r="Y825" s="46"/>
      <c r="Z825" s="46"/>
      <c r="AA825" s="149"/>
      <c r="AB825" s="150"/>
      <c r="AC825" s="150"/>
      <c r="AD825" s="150"/>
      <c r="AE825" s="150"/>
      <c r="AF825" s="150"/>
      <c r="AG825" s="150" t="s">
        <v>5186</v>
      </c>
      <c r="AH825" s="153"/>
      <c r="AI825" s="150"/>
      <c r="AJ825" s="46" t="s">
        <v>5187</v>
      </c>
      <c r="AK825" s="46" t="s">
        <v>5188</v>
      </c>
      <c r="AL825" s="85" t="s">
        <v>2456</v>
      </c>
      <c r="AM825" s="85" t="s">
        <v>1607</v>
      </c>
      <c r="AN825" s="2"/>
      <c r="AO825" s="7"/>
      <c r="AP825" s="1"/>
      <c r="AQ825" s="1"/>
      <c r="AR825" s="1"/>
      <c r="AS825" s="1"/>
      <c r="AT825" s="1"/>
      <c r="AU825" s="1"/>
      <c r="AV825" s="1"/>
      <c r="AW825" s="1"/>
      <c r="AX825" s="1"/>
      <c r="AY825" s="1"/>
      <c r="AZ825" s="1"/>
      <c r="BA825" s="1"/>
    </row>
    <row r="826" s="2" customFormat="1" ht="81" customHeight="1" spans="1:53">
      <c r="A826" s="11">
        <f>IF(AJ826="","",COUNTA($AJ$7:AJ826))</f>
        <v>790</v>
      </c>
      <c r="B826" s="46" t="s">
        <v>5189</v>
      </c>
      <c r="C826" s="46" t="s">
        <v>1607</v>
      </c>
      <c r="D826" s="46" t="s">
        <v>1607</v>
      </c>
      <c r="E826" s="46" t="s">
        <v>78</v>
      </c>
      <c r="F826" s="46" t="s">
        <v>78</v>
      </c>
      <c r="G826" s="46" t="s">
        <v>2958</v>
      </c>
      <c r="H826" s="46" t="s">
        <v>600</v>
      </c>
      <c r="I826" s="46" t="s">
        <v>1816</v>
      </c>
      <c r="J826" s="22" t="s">
        <v>5190</v>
      </c>
      <c r="K826" s="46" t="s">
        <v>3088</v>
      </c>
      <c r="L826" s="32">
        <v>100000</v>
      </c>
      <c r="M826" s="46"/>
      <c r="N826" s="46">
        <v>10</v>
      </c>
      <c r="O826" s="46"/>
      <c r="P826" s="46"/>
      <c r="Q826" s="46"/>
      <c r="R826" s="46"/>
      <c r="S826" s="46" t="s">
        <v>5183</v>
      </c>
      <c r="T826" s="46" t="s">
        <v>61</v>
      </c>
      <c r="U826" s="32"/>
      <c r="V826" s="22" t="s">
        <v>5191</v>
      </c>
      <c r="W826" s="32">
        <v>0</v>
      </c>
      <c r="X826" s="22" t="s">
        <v>5192</v>
      </c>
      <c r="Y826" s="46"/>
      <c r="Z826" s="46"/>
      <c r="AA826" s="151"/>
      <c r="AB826" s="151"/>
      <c r="AC826" s="152"/>
      <c r="AD826" s="152"/>
      <c r="AE826" s="152"/>
      <c r="AF826" s="152"/>
      <c r="AG826" s="129" t="s">
        <v>5193</v>
      </c>
      <c r="AH826" s="22"/>
      <c r="AI826" s="153"/>
      <c r="AJ826" s="46" t="s">
        <v>5187</v>
      </c>
      <c r="AK826" s="46" t="s">
        <v>5188</v>
      </c>
      <c r="AL826" s="85" t="s">
        <v>2456</v>
      </c>
      <c r="AM826" s="85" t="s">
        <v>1607</v>
      </c>
      <c r="AN826" s="2"/>
      <c r="AO826" s="7"/>
      <c r="AP826" s="1"/>
      <c r="AQ826" s="1"/>
      <c r="AR826" s="1"/>
      <c r="AS826" s="1"/>
      <c r="AT826" s="1"/>
      <c r="AU826" s="1"/>
      <c r="AV826" s="1"/>
      <c r="AW826" s="1"/>
      <c r="AX826" s="1"/>
      <c r="AY826" s="1"/>
      <c r="AZ826" s="1"/>
      <c r="BA826" s="1"/>
    </row>
    <row r="827" s="2" customFormat="1" ht="91" customHeight="1" spans="1:53">
      <c r="A827" s="11">
        <f>IF(AJ827="","",COUNTA($AJ$7:AJ827))</f>
        <v>791</v>
      </c>
      <c r="B827" s="46" t="s">
        <v>5194</v>
      </c>
      <c r="C827" s="46" t="s">
        <v>1607</v>
      </c>
      <c r="D827" s="46" t="s">
        <v>1607</v>
      </c>
      <c r="E827" s="46" t="s">
        <v>78</v>
      </c>
      <c r="F827" s="46" t="s">
        <v>61</v>
      </c>
      <c r="G827" s="46" t="s">
        <v>2958</v>
      </c>
      <c r="H827" s="46" t="s">
        <v>62</v>
      </c>
      <c r="I827" s="46" t="s">
        <v>739</v>
      </c>
      <c r="J827" s="22" t="s">
        <v>5195</v>
      </c>
      <c r="K827" s="46" t="s">
        <v>3118</v>
      </c>
      <c r="L827" s="32">
        <v>130000</v>
      </c>
      <c r="M827" s="46"/>
      <c r="N827" s="46">
        <v>13</v>
      </c>
      <c r="O827" s="46"/>
      <c r="P827" s="46"/>
      <c r="Q827" s="46"/>
      <c r="R827" s="46"/>
      <c r="S827" s="46" t="s">
        <v>5196</v>
      </c>
      <c r="T827" s="46" t="s">
        <v>5196</v>
      </c>
      <c r="U827" s="32"/>
      <c r="V827" s="22" t="s">
        <v>5197</v>
      </c>
      <c r="W827" s="32">
        <v>0</v>
      </c>
      <c r="X827" s="22" t="s">
        <v>5198</v>
      </c>
      <c r="Y827" s="46"/>
      <c r="Z827" s="46"/>
      <c r="AA827" s="151"/>
      <c r="AB827" s="151"/>
      <c r="AC827" s="152"/>
      <c r="AD827" s="152"/>
      <c r="AE827" s="152"/>
      <c r="AF827" s="152"/>
      <c r="AG827" s="129" t="s">
        <v>5199</v>
      </c>
      <c r="AH827" s="22"/>
      <c r="AI827" s="153"/>
      <c r="AJ827" s="46" t="s">
        <v>5187</v>
      </c>
      <c r="AK827" s="46" t="s">
        <v>5188</v>
      </c>
      <c r="AL827" s="85" t="s">
        <v>2456</v>
      </c>
      <c r="AM827" s="85" t="s">
        <v>1607</v>
      </c>
      <c r="AN827" s="2"/>
      <c r="AO827" s="7"/>
      <c r="AP827" s="1"/>
      <c r="AQ827" s="1"/>
      <c r="AR827" s="1"/>
      <c r="AS827" s="1"/>
      <c r="AT827" s="1"/>
      <c r="AU827" s="1"/>
      <c r="AV827" s="1"/>
      <c r="AW827" s="1"/>
      <c r="AX827" s="1"/>
      <c r="AY827" s="1"/>
      <c r="AZ827" s="1"/>
      <c r="BA827" s="1"/>
    </row>
    <row r="828" s="1" customFormat="1" ht="27" customHeight="1" spans="1:53">
      <c r="A828" s="11"/>
      <c r="B828" s="11" t="s">
        <v>3040</v>
      </c>
      <c r="C828" s="11"/>
      <c r="D828" s="11"/>
      <c r="E828" s="11"/>
      <c r="F828" s="11"/>
      <c r="G828" s="11"/>
      <c r="H828" s="11"/>
      <c r="I828" s="11"/>
      <c r="J828" s="11">
        <f ca="1">COUNTIFS(AM:AM,"预备前期",G:G,B828)</f>
        <v>1</v>
      </c>
      <c r="K828" s="11" t="s">
        <v>56</v>
      </c>
      <c r="L828" s="20">
        <f ca="1">SUMIFS(L:L,AM:AM,"预备前期",G:G,B828)</f>
        <v>200000</v>
      </c>
      <c r="M828" s="11"/>
      <c r="N828" s="11"/>
      <c r="O828" s="11"/>
      <c r="P828" s="11"/>
      <c r="Q828" s="11"/>
      <c r="R828" s="11"/>
      <c r="S828" s="11"/>
      <c r="T828" s="11"/>
      <c r="U828" s="20">
        <v>0</v>
      </c>
      <c r="V828" s="11"/>
      <c r="W828" s="20">
        <v>0</v>
      </c>
      <c r="X828" s="11"/>
      <c r="Y828" s="29"/>
      <c r="Z828" s="29"/>
      <c r="AA828" s="11"/>
      <c r="AB828" s="11"/>
      <c r="AC828" s="11"/>
      <c r="AD828" s="11"/>
      <c r="AE828" s="11"/>
      <c r="AF828" s="11"/>
      <c r="AG828" s="43"/>
      <c r="AH828" s="44"/>
      <c r="AI828" s="44"/>
      <c r="AJ828" s="45"/>
      <c r="AK828" s="44"/>
      <c r="AL828" s="44"/>
      <c r="AM828" s="11"/>
      <c r="AN828" s="11"/>
      <c r="AO828" s="13"/>
      <c r="AP828" s="11"/>
      <c r="AQ828" s="11"/>
      <c r="AR828" s="14"/>
      <c r="AS828" s="11"/>
      <c r="AT828" s="11"/>
      <c r="AU828" s="11"/>
      <c r="AV828" s="11"/>
      <c r="AW828" s="11"/>
      <c r="AX828" s="11"/>
      <c r="AY828" s="11"/>
      <c r="AZ828" s="11"/>
      <c r="BA828" s="79"/>
    </row>
    <row r="829" s="1" customFormat="1" ht="65" customHeight="1" spans="1:52">
      <c r="A829" s="11">
        <f>IF(AJ829="","",COUNTA($AJ$7:AJ829))</f>
        <v>792</v>
      </c>
      <c r="B829" s="14" t="s">
        <v>5200</v>
      </c>
      <c r="C829" s="14" t="s">
        <v>1607</v>
      </c>
      <c r="D829" s="14" t="s">
        <v>1607</v>
      </c>
      <c r="E829" s="14" t="s">
        <v>78</v>
      </c>
      <c r="F829" s="14" t="s">
        <v>78</v>
      </c>
      <c r="G829" s="11" t="s">
        <v>3040</v>
      </c>
      <c r="H829" s="14" t="s">
        <v>119</v>
      </c>
      <c r="I829" s="14" t="s">
        <v>350</v>
      </c>
      <c r="J829" s="14" t="s">
        <v>5201</v>
      </c>
      <c r="K829" s="11" t="s">
        <v>4558</v>
      </c>
      <c r="L829" s="20">
        <v>200000</v>
      </c>
      <c r="M829" s="11">
        <v>0</v>
      </c>
      <c r="N829" s="11">
        <v>110000</v>
      </c>
      <c r="O829" s="11">
        <v>90000</v>
      </c>
      <c r="P829" s="11">
        <v>0</v>
      </c>
      <c r="Q829" s="11">
        <v>0</v>
      </c>
      <c r="R829" s="11">
        <v>0</v>
      </c>
      <c r="S829" s="11" t="s">
        <v>66</v>
      </c>
      <c r="T829" s="11" t="s">
        <v>123</v>
      </c>
      <c r="U829" s="20">
        <v>0</v>
      </c>
      <c r="V829" s="14" t="s">
        <v>5202</v>
      </c>
      <c r="W829" s="20">
        <v>0</v>
      </c>
      <c r="X829" s="14" t="s">
        <v>5203</v>
      </c>
      <c r="Y829" s="29"/>
      <c r="Z829" s="29"/>
      <c r="AA829" s="14">
        <v>880</v>
      </c>
      <c r="AB829" s="14">
        <v>880</v>
      </c>
      <c r="AC829" s="14">
        <v>880</v>
      </c>
      <c r="AD829" s="14">
        <v>880</v>
      </c>
      <c r="AE829" s="14"/>
      <c r="AF829" s="14"/>
      <c r="AG829" s="47" t="s">
        <v>5204</v>
      </c>
      <c r="AH829" s="14"/>
      <c r="AI829" s="14"/>
      <c r="AJ829" s="45" t="s">
        <v>119</v>
      </c>
      <c r="AK829" s="11" t="s">
        <v>128</v>
      </c>
      <c r="AL829" s="24" t="s">
        <v>207</v>
      </c>
      <c r="AM829" s="11" t="s">
        <v>1607</v>
      </c>
      <c r="AN829" s="2"/>
      <c r="AO829" s="7" t="s">
        <v>2426</v>
      </c>
      <c r="AP829" s="1"/>
      <c r="AQ829" s="1"/>
      <c r="AR829" s="1"/>
      <c r="AS829" s="1"/>
      <c r="AT829" s="14" t="str">
        <f ca="1">IFERROR(VLOOKUP(B829,'[2]2017省级重点项目'!$B$3:$O$206,6,0),"")</f>
        <v/>
      </c>
      <c r="AU829" s="14" t="str">
        <f ca="1">IFERROR(L829-AT829,"")</f>
        <v/>
      </c>
      <c r="AV829" s="14" t="str">
        <f ca="1">IFERROR(VLOOKUP(B829,'[2]2017省级重点项目'!$B$3:$O$206,7,0),"")</f>
        <v/>
      </c>
      <c r="AW829" s="14" t="str">
        <f ca="1">IFERROR(W829-AV829,"")</f>
        <v/>
      </c>
      <c r="AX829" s="14" t="str">
        <f ca="1">IFERROR(VLOOKUP(B829,'[2]2017省级重点项目'!$B$3:$O$206,12,0),"")</f>
        <v/>
      </c>
      <c r="AY829" s="14" t="str">
        <f ca="1">IFERROR(VLOOKUP(B829,'[2]2017省级重点项目'!$B$3:$O$206,9,0),"")</f>
        <v/>
      </c>
      <c r="AZ829" s="14" t="str">
        <f ca="1">IFERROR(VLOOKUP(B829,'[2]2017省级重点项目'!$B$3:$O$206,10,0),"")</f>
        <v/>
      </c>
    </row>
  </sheetData>
  <sheetCalcPr fullCalcOnLoad="1"/>
  <protectedRanges>
    <protectedRange sqref="R488 R596" name="区域1_2" securityDescriptor=""/>
    <protectedRange sqref="Y596:Z596" name="区域1_1_1" securityDescriptor=""/>
    <protectedRange sqref="S264" name="区域1_5" securityDescriptor=""/>
    <protectedRange sqref="AI756 AI756" name="区域2_1" securityDescriptor=""/>
    <protectedRange sqref="Y656:Z656" name="区域1_1_2" securityDescriptor=""/>
    <protectedRange sqref="Y212:Z212" name="区域1_1_4" securityDescriptor=""/>
    <protectedRange sqref="Y564:Z564" name="区域1_1_3" securityDescriptor=""/>
    <protectedRange sqref="R139:R140" name="区域1_4_1" securityDescriptor=""/>
    <protectedRange sqref="Y139:Z141" name="区域1_1_2_1" securityDescriptor=""/>
    <protectedRange sqref="Y8:Z9" name="区域1_1_1_2" securityDescriptor=""/>
    <protectedRange sqref="R230" name="区域1_2_2" securityDescriptor=""/>
    <protectedRange sqref="Y230:Z230" name="区域1_1_1_3" securityDescriptor=""/>
    <protectedRange sqref="R46:R51" name="区域1_2_3" securityDescriptor=""/>
    <protectedRange sqref="Y46:Z51" name="区域1_1_1_4" securityDescriptor=""/>
    <protectedRange sqref="Y27:Z27" name="区域1_1_1_5" securityDescriptor=""/>
    <protectedRange sqref="R759 R574 R458 R18 R111 R236:R238 R41" name="区域1_2_4" securityDescriptor=""/>
    <protectedRange sqref="Y759:Z759 Y574:Z574 Y458:Z458 Y18:Z18 Y111:Z111 Y41:Z41 Y236:Z238" name="区域1_1_1_6" securityDescriptor=""/>
    <protectedRange sqref="S78" name="区域1_5_1" securityDescriptor=""/>
    <protectedRange sqref="Y714:Z714" name="区域1_1_1_1_1" securityDescriptor=""/>
    <protectedRange sqref="AI714 AI714" name="区域2_1_1" securityDescriptor=""/>
    <protectedRange sqref="R316" name="区域1_2_1_1" securityDescriptor=""/>
    <protectedRange sqref="Y316:Z316" name="区域1_1_2_2" securityDescriptor=""/>
    <protectedRange sqref="R805" name="区域1_4_2" securityDescriptor=""/>
    <protectedRange sqref="Y805:Z805" name="区域1_1_4_1" securityDescriptor=""/>
    <protectedRange sqref="R688" name="区域1_3_1" securityDescriptor=""/>
    <protectedRange sqref="Y688:Z688" name="区域1_1_3_1" securityDescriptor=""/>
    <protectedRange sqref="R145" name="区域1_4_1_1" securityDescriptor=""/>
    <protectedRange sqref="Y145:Z145" name="区域1_1_2_1_1" securityDescriptor=""/>
    <protectedRange sqref="Y329:Z330 Y332:Z333" name="区域1_1_1_7" securityDescriptor=""/>
    <protectedRange sqref="Y40:Z40" name="区域1_1_1_8" securityDescriptor=""/>
    <protectedRange sqref="Y599:Z602" name="区域1_1_1_1" securityDescriptor=""/>
    <protectedRange sqref="Z51:AA51 Z26:AA26 Z24:AA24 Z23" name="区域1_1_1_9" securityDescriptor=""/>
    <protectedRange sqref="R704:R706 R51" name="区域1_2_5" securityDescriptor=""/>
    <protectedRange sqref="Y51:Z51 Y26:Z26 Y24:Z24 Y23" name="区域1_1_1_10" securityDescriptor=""/>
    <protectedRange sqref="Y143:Z143" name="区域1_1_2_1_2" securityDescriptor=""/>
    <protectedRange sqref="Y140:Z140" name="区域1_1_2_1_3" securityDescriptor=""/>
    <protectedRange sqref="R140" name="区域1_4_1_2" securityDescriptor=""/>
    <protectedRange sqref="Y140:Z140" name="区域1_1_2_1_1_1" securityDescriptor=""/>
    <protectedRange sqref="R514" name="区域1_4_1_1_1" securityDescriptor=""/>
    <protectedRange sqref="Y514:Z514" name="区域1_1_2_1_2_1" securityDescriptor=""/>
    <protectedRange sqref="Y488:Z488" name="区域1_1_1_11" securityDescriptor=""/>
    <protectedRange sqref="R329:R330 R332" name="区域1_2_1" securityDescriptor=""/>
    <protectedRange sqref="Y329:Z330 Y332:Z333" name="区域1_1_1_7_1" securityDescriptor=""/>
  </protectedRanges>
  <mergeCells count="30">
    <mergeCell ref="A1:AM1"/>
    <mergeCell ref="H2:I2"/>
    <mergeCell ref="M2:R2"/>
    <mergeCell ref="U2:V2"/>
    <mergeCell ref="W2:Z2"/>
    <mergeCell ref="AA2:AF2"/>
    <mergeCell ref="AT2:AZ2"/>
    <mergeCell ref="A2:A3"/>
    <mergeCell ref="B2:B3"/>
    <mergeCell ref="C2:C3"/>
    <mergeCell ref="D2:D3"/>
    <mergeCell ref="E2:E3"/>
    <mergeCell ref="F2:F3"/>
    <mergeCell ref="G2:G3"/>
    <mergeCell ref="J2:J3"/>
    <mergeCell ref="K2:K3"/>
    <mergeCell ref="L2:L3"/>
    <mergeCell ref="S2:S3"/>
    <mergeCell ref="T2:T3"/>
    <mergeCell ref="AG2:AG3"/>
    <mergeCell ref="AJ2:AJ3"/>
    <mergeCell ref="AK2:AK3"/>
    <mergeCell ref="AL2:AL3"/>
    <mergeCell ref="AM2:AM3"/>
    <mergeCell ref="AN2:AN3"/>
    <mergeCell ref="AO2:AO3"/>
    <mergeCell ref="AP2:AP3"/>
    <mergeCell ref="AQ2:AQ3"/>
    <mergeCell ref="AR2:AR3"/>
    <mergeCell ref="AS2:AS3"/>
  </mergeCells>
  <conditionalFormatting sqref="B11">
    <cfRule type="duplicateValues" dxfId="0" priority="109"/>
  </conditionalFormatting>
  <conditionalFormatting sqref="B12">
    <cfRule type="duplicateValues" dxfId="1" priority="108"/>
  </conditionalFormatting>
  <conditionalFormatting sqref="B31">
    <cfRule type="duplicateValues" dxfId="2" priority="18"/>
  </conditionalFormatting>
  <conditionalFormatting sqref="B42">
    <cfRule type="duplicateValues" dxfId="3" priority="106"/>
  </conditionalFormatting>
  <conditionalFormatting sqref="B44">
    <cfRule type="duplicateValues" dxfId="4" priority="105"/>
  </conditionalFormatting>
  <conditionalFormatting sqref="B45">
    <cfRule type="duplicateValues" dxfId="5" priority="104"/>
  </conditionalFormatting>
  <conditionalFormatting sqref="B68">
    <cfRule type="duplicateValues" dxfId="6" priority="17"/>
  </conditionalFormatting>
  <conditionalFormatting sqref="B74">
    <cfRule type="duplicateValues" dxfId="7" priority="46"/>
  </conditionalFormatting>
  <conditionalFormatting sqref="B83">
    <cfRule type="duplicateValues" dxfId="8" priority="16"/>
  </conditionalFormatting>
  <conditionalFormatting sqref="B146">
    <cfRule type="duplicateValues" dxfId="9" priority="15"/>
  </conditionalFormatting>
  <conditionalFormatting sqref="B198">
    <cfRule type="duplicateValues" dxfId="10" priority="98"/>
  </conditionalFormatting>
  <conditionalFormatting sqref="B214">
    <cfRule type="duplicateValues" dxfId="11" priority="14"/>
  </conditionalFormatting>
  <conditionalFormatting sqref="B218">
    <cfRule type="duplicateValues" dxfId="12" priority="87" stopIfTrue="1"/>
  </conditionalFormatting>
  <conditionalFormatting sqref="B229">
    <cfRule type="expression" dxfId="13" priority="91">
      <formula>#REF!="*项*）"</formula>
    </cfRule>
  </conditionalFormatting>
  <conditionalFormatting sqref="G229">
    <cfRule type="expression" dxfId="14" priority="90">
      <formula>#REF!="*项*）"</formula>
    </cfRule>
  </conditionalFormatting>
  <conditionalFormatting sqref="K229">
    <cfRule type="expression" dxfId="15" priority="89">
      <formula>#REF!="*项*）"</formula>
    </cfRule>
  </conditionalFormatting>
  <conditionalFormatting sqref="X229">
    <cfRule type="expression" dxfId="16" priority="44">
      <formula>#REF!="*项*）"</formula>
    </cfRule>
  </conditionalFormatting>
  <conditionalFormatting sqref="AG229">
    <cfRule type="expression" dxfId="17" priority="42">
      <formula>#REF!="*项*）"</formula>
    </cfRule>
  </conditionalFormatting>
  <conditionalFormatting sqref="B230">
    <cfRule type="duplicateValues" dxfId="18" priority="88" stopIfTrue="1"/>
  </conditionalFormatting>
  <conditionalFormatting sqref="B231">
    <cfRule type="duplicateValues" dxfId="19" priority="26" stopIfTrue="1"/>
  </conditionalFormatting>
  <conditionalFormatting sqref="B301">
    <cfRule type="duplicateValues" dxfId="20" priority="20"/>
  </conditionalFormatting>
  <conditionalFormatting sqref="B331">
    <cfRule type="duplicateValues" dxfId="21" priority="13"/>
  </conditionalFormatting>
  <conditionalFormatting sqref="B338">
    <cfRule type="duplicateValues" dxfId="22" priority="19"/>
  </conditionalFormatting>
  <conditionalFormatting sqref="B360">
    <cfRule type="duplicateValues" dxfId="23" priority="12"/>
  </conditionalFormatting>
  <conditionalFormatting sqref="B419">
    <cfRule type="duplicateValues" dxfId="24" priority="11"/>
  </conditionalFormatting>
  <conditionalFormatting sqref="B426">
    <cfRule type="duplicateValues" dxfId="25" priority="78"/>
  </conditionalFormatting>
  <conditionalFormatting sqref="B432">
    <cfRule type="duplicateValues" dxfId="26" priority="10"/>
  </conditionalFormatting>
  <conditionalFormatting sqref="B453">
    <cfRule type="duplicateValues" dxfId="27" priority="8"/>
  </conditionalFormatting>
  <conditionalFormatting sqref="B467">
    <cfRule type="duplicateValues" dxfId="28" priority="7"/>
  </conditionalFormatting>
  <conditionalFormatting sqref="B477">
    <cfRule type="duplicateValues" dxfId="29" priority="6"/>
  </conditionalFormatting>
  <conditionalFormatting sqref="B529">
    <cfRule type="duplicateValues" dxfId="30" priority="5"/>
  </conditionalFormatting>
  <conditionalFormatting sqref="B595">
    <cfRule type="duplicateValues" dxfId="31" priority="4"/>
  </conditionalFormatting>
  <conditionalFormatting sqref="B637">
    <cfRule type="duplicateValues" dxfId="32" priority="3"/>
  </conditionalFormatting>
  <conditionalFormatting sqref="B660">
    <cfRule type="duplicateValues" dxfId="33" priority="2"/>
  </conditionalFormatting>
  <conditionalFormatting sqref="B701">
    <cfRule type="duplicateValues" dxfId="34" priority="71"/>
  </conditionalFormatting>
  <conditionalFormatting sqref="B711">
    <cfRule type="duplicateValues" dxfId="35" priority="28"/>
  </conditionalFormatting>
  <conditionalFormatting sqref="B713">
    <cfRule type="duplicateValues" dxfId="36" priority="27"/>
  </conditionalFormatting>
  <conditionalFormatting sqref="B735">
    <cfRule type="duplicateValues" dxfId="37" priority="66"/>
    <cfRule type="expression" dxfId="38" priority="65" stopIfTrue="1">
      <formula>AND(COUNTIF(#REF!,#REF!)&gt;1,NOT(ISBLANK(#REF!)))</formula>
    </cfRule>
  </conditionalFormatting>
  <conditionalFormatting sqref="I735">
    <cfRule type="duplicateValues" dxfId="39" priority="70" stopIfTrue="1"/>
    <cfRule type="expression" dxfId="40" priority="69" stopIfTrue="1">
      <formula>AND(COUNTIF($C$3:$C$3,I735)&gt;1,NOT(ISBLANK(I735)))</formula>
    </cfRule>
  </conditionalFormatting>
  <conditionalFormatting sqref="B736">
    <cfRule type="duplicateValues" dxfId="41" priority="37"/>
  </conditionalFormatting>
  <conditionalFormatting sqref="I736">
    <cfRule type="duplicateValues" dxfId="42" priority="39" stopIfTrue="1"/>
    <cfRule type="expression" dxfId="43" priority="38" stopIfTrue="1">
      <formula>AND(COUNTIF($C$3:$C$3,I736)&gt;1,NOT(ISBLANK(I736)))</formula>
    </cfRule>
  </conditionalFormatting>
  <conditionalFormatting sqref="B737">
    <cfRule type="duplicateValues" dxfId="44" priority="35"/>
    <cfRule type="duplicateValues" dxfId="45" priority="34"/>
    <cfRule type="duplicateValues" dxfId="46" priority="33"/>
    <cfRule type="duplicateValues" dxfId="47" priority="32"/>
    <cfRule type="duplicateValues" dxfId="48" priority="31"/>
  </conditionalFormatting>
  <conditionalFormatting sqref="I737">
    <cfRule type="duplicateValues" dxfId="49" priority="30" stopIfTrue="1"/>
    <cfRule type="expression" dxfId="50" priority="29" stopIfTrue="1">
      <formula>AND(COUNTIF($C$3:$C$3,I737)&gt;1,NOT(ISBLANK(I737)))</formula>
    </cfRule>
  </conditionalFormatting>
  <conditionalFormatting sqref="B763">
    <cfRule type="duplicateValues" dxfId="51" priority="62"/>
  </conditionalFormatting>
  <conditionalFormatting sqref="B773">
    <cfRule type="duplicateValues" dxfId="52" priority="40"/>
  </conditionalFormatting>
  <conditionalFormatting sqref="B785">
    <cfRule type="duplicateValues" dxfId="53" priority="47"/>
  </conditionalFormatting>
  <conditionalFormatting sqref="B791">
    <cfRule type="duplicateValues" dxfId="54" priority="58"/>
  </conditionalFormatting>
  <conditionalFormatting sqref="B792">
    <cfRule type="duplicateValues" dxfId="55" priority="57"/>
  </conditionalFormatting>
  <conditionalFormatting sqref="B793">
    <cfRule type="duplicateValues" dxfId="56" priority="56"/>
  </conditionalFormatting>
  <conditionalFormatting sqref="B807">
    <cfRule type="duplicateValues" dxfId="57" priority="52"/>
  </conditionalFormatting>
  <conditionalFormatting sqref="B812">
    <cfRule type="duplicateValues" dxfId="58" priority="49"/>
  </conditionalFormatting>
  <conditionalFormatting sqref="B821">
    <cfRule type="duplicateValues" dxfId="59" priority="54"/>
  </conditionalFormatting>
  <conditionalFormatting sqref="B823">
    <cfRule type="duplicateValues" dxfId="60" priority="50"/>
  </conditionalFormatting>
  <conditionalFormatting sqref="B826">
    <cfRule type="expression" dxfId="61" priority="48" stopIfTrue="1">
      <formula>AND(COUNTIF($B$2:$B$3,B826)+COUNTIF($B$8:$B$34,B826)&gt;1,NOT(ISBLANK(B826)))</formula>
    </cfRule>
  </conditionalFormatting>
  <conditionalFormatting sqref="B8:B9">
    <cfRule type="duplicateValues" dxfId="62" priority="111"/>
  </conditionalFormatting>
  <conditionalFormatting sqref="B46:B63">
    <cfRule type="duplicateValues" dxfId="63" priority="103"/>
  </conditionalFormatting>
  <conditionalFormatting sqref="B175:B176">
    <cfRule type="duplicateValues" dxfId="64" priority="100"/>
  </conditionalFormatting>
  <conditionalFormatting sqref="B216:B217">
    <cfRule type="expression" dxfId="65" priority="96">
      <formula>#REF!="*项*）"</formula>
    </cfRule>
  </conditionalFormatting>
  <conditionalFormatting sqref="B233:B238">
    <cfRule type="duplicateValues" dxfId="66" priority="86" stopIfTrue="1"/>
  </conditionalFormatting>
  <conditionalFormatting sqref="B239:B279">
    <cfRule type="duplicateValues" dxfId="67" priority="24" stopIfTrue="1"/>
  </conditionalFormatting>
  <conditionalFormatting sqref="B312:B326">
    <cfRule type="duplicateValues" dxfId="68" priority="22"/>
  </conditionalFormatting>
  <conditionalFormatting sqref="B421:B425">
    <cfRule type="duplicateValues" dxfId="69" priority="85"/>
  </conditionalFormatting>
  <conditionalFormatting sqref="B422:B425">
    <cfRule type="duplicateValues" dxfId="70" priority="84"/>
    <cfRule type="duplicateValues" dxfId="71" priority="83"/>
    <cfRule type="duplicateValues" dxfId="72" priority="82"/>
    <cfRule type="duplicateValues" dxfId="73" priority="81"/>
  </conditionalFormatting>
  <conditionalFormatting sqref="B436:B437">
    <cfRule type="duplicateValues" dxfId="74" priority="9"/>
  </conditionalFormatting>
  <conditionalFormatting sqref="B438:B441">
    <cfRule type="duplicateValues" dxfId="75" priority="77"/>
  </conditionalFormatting>
  <conditionalFormatting sqref="B570:B571">
    <cfRule type="duplicateValues" dxfId="76" priority="74"/>
  </conditionalFormatting>
  <conditionalFormatting sqref="B573:B577">
    <cfRule type="duplicateValues" dxfId="77" priority="73" stopIfTrue="1"/>
  </conditionalFormatting>
  <conditionalFormatting sqref="B582:B584">
    <cfRule type="duplicateValues" dxfId="78" priority="25"/>
  </conditionalFormatting>
  <conditionalFormatting sqref="B693:B694">
    <cfRule type="duplicateValues" dxfId="79" priority="1"/>
  </conditionalFormatting>
  <conditionalFormatting sqref="B732:B733">
    <cfRule type="duplicateValues" dxfId="80" priority="68"/>
  </conditionalFormatting>
  <conditionalFormatting sqref="B756:B757">
    <cfRule type="duplicateValues" dxfId="81" priority="64"/>
  </conditionalFormatting>
  <conditionalFormatting sqref="B758:B761">
    <cfRule type="duplicateValues" dxfId="82" priority="63"/>
  </conditionalFormatting>
  <conditionalFormatting sqref="B814:B820">
    <cfRule type="duplicateValues" dxfId="83" priority="51"/>
  </conditionalFormatting>
  <conditionalFormatting sqref="G216:G217">
    <cfRule type="expression" dxfId="84" priority="95">
      <formula>#REF!="*项*）"</formula>
    </cfRule>
  </conditionalFormatting>
  <conditionalFormatting sqref="K216:K217">
    <cfRule type="expression" dxfId="85" priority="94">
      <formula>#REF!="*项*）"</formula>
    </cfRule>
  </conditionalFormatting>
  <conditionalFormatting sqref="L216:L217">
    <cfRule type="expression" dxfId="86" priority="93">
      <formula>#REF!="*项*）"</formula>
    </cfRule>
  </conditionalFormatting>
  <conditionalFormatting sqref="W216:W217">
    <cfRule type="expression" dxfId="87" priority="92">
      <formula>#REF!="*项*）"</formula>
    </cfRule>
  </conditionalFormatting>
  <conditionalFormatting sqref="X216:X217">
    <cfRule type="expression" dxfId="88" priority="45">
      <formula>#REF!="*项*）"</formula>
    </cfRule>
  </conditionalFormatting>
  <conditionalFormatting sqref="AG216:AG217">
    <cfRule type="expression" dxfId="89" priority="43">
      <formula>#REF!="*项*）"</formula>
    </cfRule>
  </conditionalFormatting>
  <conditionalFormatting sqref="B2:B6 B591:B594 B596:B597">
    <cfRule type="duplicateValues" dxfId="90" priority="112"/>
  </conditionalFormatting>
  <conditionalFormatting sqref="B7 B10">
    <cfRule type="duplicateValues" dxfId="91" priority="110"/>
  </conditionalFormatting>
  <conditionalFormatting sqref="B13:B30 B32:B41 B43">
    <cfRule type="duplicateValues" dxfId="92" priority="107"/>
  </conditionalFormatting>
  <conditionalFormatting sqref="B64:B67 B69:B73 B75:B82 B84:B107 B109:B126 B129:B136">
    <cfRule type="duplicateValues" dxfId="93" priority="102"/>
  </conditionalFormatting>
  <conditionalFormatting sqref="B137:B145 B147:B166 B168:B173">
    <cfRule type="duplicateValues" dxfId="94" priority="101"/>
  </conditionalFormatting>
  <conditionalFormatting sqref="B177:B189 B196:B197">
    <cfRule type="duplicateValues" dxfId="95" priority="99"/>
  </conditionalFormatting>
  <conditionalFormatting sqref="B199:B213 B215 B219:B228 B232">
    <cfRule type="duplicateValues" dxfId="96" priority="97" stopIfTrue="1"/>
  </conditionalFormatting>
  <conditionalFormatting sqref="B280:B300 B302:B311">
    <cfRule type="duplicateValues" dxfId="97" priority="23"/>
  </conditionalFormatting>
  <conditionalFormatting sqref="B327:B330 B332:B337 B339:B344">
    <cfRule type="duplicateValues" dxfId="98" priority="21"/>
  </conditionalFormatting>
  <conditionalFormatting sqref="B345:B359 B361:B389 B391:B418 B420:B425 B427:B431 B433">
    <cfRule type="duplicateValues" dxfId="99" priority="79"/>
  </conditionalFormatting>
  <conditionalFormatting sqref="B418 B420:B425">
    <cfRule type="duplicateValues" dxfId="100" priority="80"/>
  </conditionalFormatting>
  <conditionalFormatting sqref="B442:B452 B454:B466 B468:B476 B478:B514">
    <cfRule type="duplicateValues" dxfId="101" priority="76"/>
  </conditionalFormatting>
  <conditionalFormatting sqref="B515:B528 B530:B569">
    <cfRule type="duplicateValues" dxfId="102" priority="75"/>
  </conditionalFormatting>
  <conditionalFormatting sqref="B578:B581 B585:B590">
    <cfRule type="duplicateValues" dxfId="103" priority="72"/>
  </conditionalFormatting>
  <conditionalFormatting sqref="B704:B708 B714:B718 B712 B720:B724 B726:B727 B729:B730 B732:B733 B735">
    <cfRule type="duplicateValues" dxfId="104" priority="67"/>
  </conditionalFormatting>
  <conditionalFormatting sqref="B736 B743:B744 B738">
    <cfRule type="duplicateValues" dxfId="105" priority="36"/>
  </conditionalFormatting>
  <conditionalFormatting sqref="B764:B768 B770">
    <cfRule type="duplicateValues" dxfId="106" priority="61"/>
  </conditionalFormatting>
  <conditionalFormatting sqref="B771:B772 B774">
    <cfRule type="duplicateValues" dxfId="107" priority="41"/>
  </conditionalFormatting>
  <conditionalFormatting sqref="B786 B775:B784">
    <cfRule type="duplicateValues" dxfId="108" priority="60"/>
  </conditionalFormatting>
  <conditionalFormatting sqref="B787 B789:B790">
    <cfRule type="duplicateValues" dxfId="109" priority="59"/>
  </conditionalFormatting>
  <conditionalFormatting sqref="B805:B806 B795:B801">
    <cfRule type="duplicateValues" dxfId="110" priority="53"/>
  </conditionalFormatting>
  <conditionalFormatting sqref="B808:B809 B811">
    <cfRule type="duplicateValues" dxfId="111" priority="55"/>
  </conditionalFormatting>
  <dataValidations count="3">
    <dataValidation allowBlank="1" showInputMessage="1" showErrorMessage="1" errorTitle="出错提示" error="请单击向下三角尖,并从列表框中的备选答案中选择一个." sqref="AB233"/>
    <dataValidation type="list" allowBlank="1" showInputMessage="1" showErrorMessage="1" errorTitle="出错提示" error="请单击向下三角尖,并从列表框中的备选答案中选择一个." sqref="S705">
      <formula1>PROPERTY</formula1>
    </dataValidation>
    <dataValidation type="list" allowBlank="1" showInputMessage="1" showErrorMessage="1" sqref="L192:L193 N192:N193">
      <formula1>#REF!</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renwei</dc:creator>
  <dcterms:created xsi:type="dcterms:W3CDTF">2017-09-01T00:46:01Z</dcterms:created>
  <dcterms:modified xsi:type="dcterms:W3CDTF">2017-09-01T00:48:20Z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