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84" firstSheet="4" activeTab="4"/>
  </bookViews>
  <sheets>
    <sheet name="审计底稿" sheetId="2" state="hidden" r:id="rId1"/>
    <sheet name="汇总表" sheetId="1" state="hidden" r:id="rId2"/>
    <sheet name="申报奖励核定表（项目维度）" sheetId="32" state="hidden" r:id="rId3"/>
    <sheet name="审计底稿 " sheetId="44" state="hidden" r:id="rId4"/>
    <sheet name="2025年度福州市推动家政服务业高质量发展资金汇总表" sheetId="13" r:id="rId5"/>
    <sheet name="家政员购买商业保险补助" sheetId="39" state="hidden" r:id="rId6"/>
    <sheet name="免税销售额奖励" sheetId="35" state="hidden" r:id="rId7"/>
    <sheet name="引进市域外大型龙头品牌家政企业奖励" sheetId="40" state="hidden" r:id="rId8"/>
    <sheet name="培育评定市级品牌家政企业奖励" sheetId="41" state="hidden" r:id="rId9"/>
    <sheet name="搭建区域间供需协作机制" sheetId="42" state="hidden" r:id="rId10"/>
    <sheet name="材料补充" sheetId="45" state="hidden" r:id="rId11"/>
    <sheet name="Sheet1" sheetId="36" state="hidden" r:id="rId12"/>
    <sheet name="Sheet2" sheetId="37" state="hidden" r:id="rId13"/>
  </sheets>
  <definedNames>
    <definedName name="_xlnm._FilterDatabase" localSheetId="3" hidden="1">'审计底稿 '!$A$5:$BL$15</definedName>
    <definedName name="_xlnm._FilterDatabase" localSheetId="4" hidden="1">'2025年度福州市推动家政服务业高质量发展资金汇总表'!$A$5:$L$16</definedName>
    <definedName name="_xlnm._FilterDatabase" localSheetId="0" hidden="1">审计底稿!$A$5:$BL$18</definedName>
    <definedName name="_xlnm._FilterDatabase" localSheetId="1" hidden="1">汇总表!$A$5:$Q$21</definedName>
    <definedName name="_xlnm.Print_Area" localSheetId="4">'2025年度福州市推动家政服务业高质量发展资金汇总表'!$A$1:$L$16</definedName>
  </definedNames>
  <calcPr calcId="191029" concurrentCalc="0"/>
  <pivotCaches>
    <pivotCache cacheId="0" r:id="rId14"/>
    <pivotCache cacheId="1"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G5" authorId="0">
      <text>
        <r>
          <rPr>
            <b/>
            <sz val="9"/>
            <rFont val="宋体"/>
            <charset val="134"/>
          </rPr>
          <t>lenovo:</t>
        </r>
        <r>
          <rPr>
            <sz val="9"/>
            <rFont val="宋体"/>
            <charset val="134"/>
          </rPr>
          <t xml:space="preserve">
营业执照中明确具有家政服务 经营范围</t>
        </r>
      </text>
    </comment>
  </commentList>
</comments>
</file>

<file path=xl/comments2.xml><?xml version="1.0" encoding="utf-8"?>
<comments xmlns="http://schemas.openxmlformats.org/spreadsheetml/2006/main">
  <authors>
    <author>lenovo</author>
  </authors>
  <commentList>
    <comment ref="G5" authorId="0">
      <text>
        <r>
          <rPr>
            <b/>
            <sz val="9"/>
            <rFont val="宋体"/>
            <charset val="134"/>
          </rPr>
          <t>lenovo:</t>
        </r>
        <r>
          <rPr>
            <sz val="9"/>
            <rFont val="宋体"/>
            <charset val="134"/>
          </rPr>
          <t xml:space="preserve">
营业执照中明确具有家政服务 经营范围</t>
        </r>
      </text>
    </comment>
  </commentList>
</comments>
</file>

<file path=xl/sharedStrings.xml><?xml version="1.0" encoding="utf-8"?>
<sst xmlns="http://schemas.openxmlformats.org/spreadsheetml/2006/main" count="803" uniqueCount="205">
  <si>
    <t>附表1-1</t>
  </si>
  <si>
    <t>2023年度申报材料完整性、合规性、准确性审查汇总表</t>
  </si>
  <si>
    <t>序号</t>
  </si>
  <si>
    <t>企业名称</t>
  </si>
  <si>
    <t>地区</t>
  </si>
  <si>
    <t>基础资料</t>
  </si>
  <si>
    <t>1.完善家政服务业数据库</t>
  </si>
  <si>
    <t>2.开展家政服务信用记录示范评选（评选前100名）</t>
  </si>
  <si>
    <t>3.推行家政服务人员持证上门服务</t>
  </si>
  <si>
    <t>4.提升家政服务人员从业规范
(1)家政员体检补助</t>
  </si>
  <si>
    <t>5.大力发展员工制家政企业（1）免税销售额奖励</t>
  </si>
  <si>
    <t>5.大力发展员工制家政企业（2）员工制家政企业人员奖励</t>
  </si>
  <si>
    <t>6.倡导家政服务人员参加技能比赛</t>
  </si>
  <si>
    <t>7.深化校企合作开展联动培训</t>
  </si>
  <si>
    <t>对当年度新录入到福州市家政服务信用信息平台和 商务部业务平台并核验通过的家政服务人员信息，按照50元/人 的标准给予家政企业补助，每家企业每年最高补助不超过5万元 (含)</t>
  </si>
  <si>
    <t>对规范体检、诚信培训、 职业技能鉴定、消费者评价、参加职业技能竞赛、家政商业保险、 员工制管理、使用统一合同等动态信用档案当年度考评得分排序 前100名的家政服务人员(已评选过的人员不再重复参评),按照 2000元/人的标准，对所在家政企业给予一次性奖励。</t>
  </si>
  <si>
    <r>
      <rPr>
        <sz val="10"/>
        <rFont val="宋体"/>
        <charset val="134"/>
      </rPr>
      <t>对为所管理和服务的家 政服务人员建立动态信用档案的家政企业，</t>
    </r>
    <r>
      <rPr>
        <b/>
        <sz val="10"/>
        <rFont val="宋体"/>
        <charset val="134"/>
      </rPr>
      <t>首次申领（发证日期24年）</t>
    </r>
    <r>
      <rPr>
        <sz val="10"/>
        <rFont val="宋体"/>
        <charset val="134"/>
      </rPr>
      <t>“居家上门 服务证”当年度达到200人(含)以上的给予4万元的一次性奖 励，每增加100人(含)再奖励2万元，最高奖励不超过10万元 (含)。</t>
    </r>
  </si>
  <si>
    <t>家政企业每年定期组织已申领居家上门服务证的家政服务人员开展体检，按照60元/人的标准进行补助；</t>
  </si>
  <si>
    <t>对当年度享受的销售额达到250万元(含)以上的员工 制家政企业每年给予5万元奖励，达到500万元(含)以上的每 年给予10万元奖励。</t>
  </si>
  <si>
    <t>当年度完成员工制家政服务免征增值税纳税申报的，员工人数在30人(含)以上的，每年给予18万元奖励；员工人数在50人(含)以上的，每年给予30 万元奖励。</t>
  </si>
  <si>
    <t>鼓励家政服务人员参加省、 市举办的家政技能大赛，对获得大赛的前十名选手给予奖励，第1 名奖励3000元；第2-4名奖励2000元/人；第5-10名奖励1000 元/人</t>
  </si>
  <si>
    <r>
      <rPr>
        <sz val="10"/>
        <rFont val="宋体"/>
        <charset val="134"/>
      </rPr>
      <t>经培训并当年度获得保洁员、家政服务员(母婴护理员、家务服务员、家庭照护员), 育婴员、养老护理员等级证书的，分别按照</t>
    </r>
    <r>
      <rPr>
        <sz val="10"/>
        <color rgb="FFFF0000"/>
        <rFont val="宋体"/>
        <charset val="134"/>
      </rPr>
      <t>初级职业技能等级证书200元/人、中级职业技能等级证书300元/人、高级职业技能等级证书500元/人的标准，</t>
    </r>
    <r>
      <rPr>
        <sz val="10"/>
        <rFont val="宋体"/>
        <charset val="134"/>
      </rPr>
      <t>对所在家政企业进行奖励，最高奖励 不超过10万元(含)</t>
    </r>
  </si>
  <si>
    <t>封面目录</t>
  </si>
  <si>
    <t>申请报告</t>
  </si>
  <si>
    <t>福州市推动家政服务业高质量发展资金项目申报表</t>
  </si>
  <si>
    <t>营业执照复印件及法人身份复印件</t>
  </si>
  <si>
    <t>企业信用承诺书</t>
  </si>
  <si>
    <t>无不良信用查询记录（信用中国报告＆无欠税证明）</t>
  </si>
  <si>
    <t>商务部业务平台核验通过截图</t>
  </si>
  <si>
    <t>家政员信息汇总表
（填人数）</t>
  </si>
  <si>
    <t>申请补助金额</t>
  </si>
  <si>
    <t>核定补助金额</t>
  </si>
  <si>
    <t>评分表</t>
  </si>
  <si>
    <t>获得前100名人数</t>
  </si>
  <si>
    <t>核定奖励金额</t>
  </si>
  <si>
    <t>评分表得分项目提供相关纸质佐证材料</t>
  </si>
  <si>
    <t>家政服务信用信息平台上传相关佐证材料截图</t>
  </si>
  <si>
    <t>申领居家上门服务证家政员汇总表
（人数）</t>
  </si>
  <si>
    <t>核定人数</t>
  </si>
  <si>
    <t>居家上门服务证复印件</t>
  </si>
  <si>
    <t>家政企业和家政员录入商务部业务平台截图</t>
  </si>
  <si>
    <t>备注</t>
  </si>
  <si>
    <t>申报汇总表
（人数）</t>
  </si>
  <si>
    <t>系统录入截图</t>
  </si>
  <si>
    <t>家政员体检报告首页复印件（含姓名、体检时间等）</t>
  </si>
  <si>
    <t>体检发票复印件</t>
  </si>
  <si>
    <t>当年度免征增值税销售额的相关凭 证复印件</t>
  </si>
  <si>
    <t>销售额
（万元）</t>
  </si>
  <si>
    <t>劳动合同或服务协议复印 件</t>
  </si>
  <si>
    <t>家政企业为家政员缴纳社会保险费连续6个月以上(含)相 关凭证复印件</t>
  </si>
  <si>
    <t>员工工资支付流水凭证(月平均工资 不低于当地最低工资标准且连续6个月(含)以上)复印件</t>
  </si>
  <si>
    <t>家 政企业为员工建立工作档案复印</t>
  </si>
  <si>
    <t>家政企业为员工进行持续培 训管理且每年培训不少于2次的凭证复印件</t>
  </si>
  <si>
    <t>家政企业员工花名册
（人数）</t>
  </si>
  <si>
    <t>奖励金额</t>
  </si>
  <si>
    <t>当年度家政服务免征增值税纳税申报相关凭证复印件</t>
  </si>
  <si>
    <t>家政企业与家政员签订的劳动合同或服务协议复印件</t>
  </si>
  <si>
    <t>家政企业 为家政员缴纳社会保险费连续6个月以上(含)相关凭证复印件</t>
  </si>
  <si>
    <t>员工工资支付流水凭证(月平均工资不低于当地 最低工资标准且连续6个月(含)以上)复印件</t>
  </si>
  <si>
    <t>家政企业为员 工建立工作档案复印件</t>
  </si>
  <si>
    <t>家政企业对员工每年培训不少于2次的 凭证复印件</t>
  </si>
  <si>
    <t>家政员参加当年度省、市举办的家政技能大赛获得前十名的 相关凭证复印件</t>
  </si>
  <si>
    <t>获得名次</t>
  </si>
  <si>
    <t>比赛名称</t>
  </si>
  <si>
    <t>家政企业培训简介</t>
  </si>
  <si>
    <t>家政企业培训人员花名册
（人数）</t>
  </si>
  <si>
    <t>培训人员名单</t>
  </si>
  <si>
    <t>职业技能等级证书复印件
（份）</t>
  </si>
  <si>
    <t>初级证书人数</t>
  </si>
  <si>
    <t>中级证书人数</t>
  </si>
  <si>
    <t>高级证书人数</t>
  </si>
  <si>
    <t>福州市鼓楼区好生活家政服务有限公司</t>
  </si>
  <si>
    <t>鼓楼区</t>
  </si>
  <si>
    <t>√</t>
  </si>
  <si>
    <t>无税务局盖章</t>
  </si>
  <si>
    <t>福州市鼓楼区惠康家庭服务有限公司</t>
  </si>
  <si>
    <t>李兴旺商务部截图缺；张秀珍录入商务部业务系统时间为2023年；确认核减</t>
  </si>
  <si>
    <t>详见后附明细</t>
  </si>
  <si>
    <t>李兴旺材料补充</t>
  </si>
  <si>
    <t>福州市鼓楼区三合爱婴健康管理有限公司</t>
  </si>
  <si>
    <t>两张发票的开票日期为2025-1-17日，都为300元合计600元。</t>
  </si>
  <si>
    <t>申报26人，核定26人，补助金额0.156万元；申请补助金额有误；</t>
  </si>
  <si>
    <t>福建雪品家政服务有限公司</t>
  </si>
  <si>
    <t>福州市福嫂子家政服务有限公司</t>
  </si>
  <si>
    <t>刘丽芳从业人员管理录入时间为2025年；确认核减</t>
  </si>
  <si>
    <t>家政员林雪晶未附体检报告</t>
  </si>
  <si>
    <t>林雪晶未附体检报告已补充</t>
  </si>
  <si>
    <t>福建正家集团有限公司</t>
  </si>
  <si>
    <t>罗大兰缺家政服务业信息管理截图；张秋香从业人员管理截图没有工号看不出年份；冉国华从业人员管理截图看不到姓名、身份证、工号；刘荣秀缺少家政服务业信息管理截图；苏春凤缺少家政服务业信息管理截图；杨玉花缺少家政服务业信息管理截图</t>
  </si>
  <si>
    <t>严素华、龚小英、杨秀琼无居家上门服务证及平台截图资料</t>
  </si>
  <si>
    <t>陈敏、涂丽芬、林梅、林春妹、陈水华、方华珍</t>
  </si>
  <si>
    <t>已补齐</t>
  </si>
  <si>
    <t>福建省快洁家庭服务有限公司</t>
  </si>
  <si>
    <t>陈桂梅缺少家政服务业信息管理截图；杨人碧缺少从业人员管理截图</t>
  </si>
  <si>
    <t>陈桂梅缺平台截图（材料中为马贵英）</t>
  </si>
  <si>
    <t>未提供</t>
  </si>
  <si>
    <t>谢火金体检报告日期为2023-4-16</t>
  </si>
  <si>
    <t>对</t>
  </si>
  <si>
    <t>林魁妹、林秀明、张淑云、林燕、林火英、叶明兰、张中英、黄春妹、贺兰、江彩彬、练桂美、郑晓芳</t>
  </si>
  <si>
    <t>杨人碧截图不对</t>
  </si>
  <si>
    <t>福州鑫博阳母婴护理服务有限公司</t>
  </si>
  <si>
    <t>法人未签字</t>
  </si>
  <si>
    <t>已补材料</t>
  </si>
  <si>
    <t>福建省家政服务有限公司</t>
  </si>
  <si>
    <t>蒋秀梅无商务部平台截图资料，林禄妹无商务部平台截图资料</t>
  </si>
  <si>
    <t>缺许金南服务证复印件</t>
  </si>
  <si>
    <t>许金南、蒋秀美（材料中为黄美华）缺</t>
  </si>
  <si>
    <t>许金南缺上门服务证及平台截图资料；蒋秀美缺平台截图资料。</t>
  </si>
  <si>
    <t>熊延云缺体检报告</t>
  </si>
  <si>
    <t>第四名</t>
  </si>
  <si>
    <t>福州市第四届家政服务职业技能竞赛</t>
  </si>
  <si>
    <t>邓丽平、韦汉琴、朱丽枝、黄亭英</t>
  </si>
  <si>
    <t>材料已补充</t>
  </si>
  <si>
    <t>福州台江区女王智慧生物科技有限公司</t>
  </si>
  <si>
    <t>台江区</t>
  </si>
  <si>
    <t>第三名、第五名、第八名</t>
  </si>
  <si>
    <t>福州海派信息技术有限公司</t>
  </si>
  <si>
    <t>仓山区</t>
  </si>
  <si>
    <t>缺1-11月</t>
  </si>
  <si>
    <t>福州鲸选生活服务有限公司</t>
  </si>
  <si>
    <t>王晓妃：第一名
吴婵娟：第十名
张丽丽：第七名
林雯：第九名
叶玉洁：第二名</t>
  </si>
  <si>
    <t>附件1</t>
  </si>
  <si>
    <t>2024年度福州市推动家政服务业高质量发展资金申报汇总表</t>
  </si>
  <si>
    <t>序
号</t>
  </si>
  <si>
    <t>申报项目/资金（万元）</t>
  </si>
  <si>
    <t>4.提升家政服务人员从业规范（2）家政员购买商业保险补助</t>
  </si>
  <si>
    <t>合计</t>
  </si>
  <si>
    <t>人数</t>
  </si>
  <si>
    <t>金额</t>
  </si>
  <si>
    <t xml:space="preserve"> </t>
  </si>
  <si>
    <t>2024年度福州市推动家政服务业高质量发展资金</t>
  </si>
  <si>
    <t>单位：万元</t>
  </si>
  <si>
    <t>项目名称</t>
  </si>
  <si>
    <t>申报金额</t>
  </si>
  <si>
    <t>核减金额</t>
  </si>
  <si>
    <t>审定金额</t>
  </si>
  <si>
    <t>2.开展家政服务信用记录示范评选</t>
  </si>
  <si>
    <t>3.推行家政 服务人员持证上门服务</t>
  </si>
  <si>
    <t>4.提升家政服务人员从业规范（1）家政员体检补助</t>
  </si>
  <si>
    <t>5.大力发展员工制家政企业(1)免税销售额奖励</t>
  </si>
  <si>
    <t>放弃申报</t>
  </si>
  <si>
    <t>5.大力发展员工制家政企业(2)员工制家政企业人员奖励</t>
  </si>
  <si>
    <t>6.倡导家 政服务人员参加技能比赛</t>
  </si>
  <si>
    <t>汇总表有5人是23-24年录入的不在申领人数内</t>
  </si>
  <si>
    <t>317</t>
  </si>
  <si>
    <t>√（</t>
  </si>
  <si>
    <t>第1名胡煜琳、第10名李赛施、第5名刘秀琴</t>
  </si>
  <si>
    <t>福州市第五届家政服务职业技能竞赛</t>
  </si>
  <si>
    <t>待补充</t>
  </si>
  <si>
    <t>已补充</t>
  </si>
  <si>
    <t>李春莲缺少从业人员管理截图、林华娟缺少从业人员管理截图</t>
  </si>
  <si>
    <t>缺少培训现场照片</t>
  </si>
  <si>
    <t>第二名谢慧莹、第七名周惠琴</t>
  </si>
  <si>
    <t>陈秀清、程致华、谢慧莹、谢丽华、刘巧兰、黄华</t>
  </si>
  <si>
    <t>汇总表有6人是23-24年录入的不在申领人数内</t>
  </si>
  <si>
    <t>向思洪pdf72、李金星pdf70、陈建英pdf405、周东凤pdf471体检报告无日期，不全</t>
  </si>
  <si>
    <t>不补充核掉</t>
  </si>
  <si>
    <t>219</t>
  </si>
  <si>
    <t>廖晓冬、林淑英社会保险费证明图片模糊不清</t>
  </si>
  <si>
    <t>叶明兰、卢萍、池玉荣、江小萍、林琛</t>
  </si>
  <si>
    <t>杨梅娇居家上门服务证模糊不清</t>
  </si>
  <si>
    <t>傅兰花社会保险缴费证明模糊不清</t>
  </si>
  <si>
    <t>鲍云慧员工工资支付流水凭证照片模糊不清</t>
  </si>
  <si>
    <t>第四名方晓晴</t>
  </si>
  <si>
    <t>曹华文153没有提供缴纳社会保险费</t>
  </si>
  <si>
    <t>泰康之家福园(福州)养老服务有限公司</t>
  </si>
  <si>
    <t>晋安区</t>
  </si>
  <si>
    <t>黄梓欣第3名、刘雨婷第8名、王子苹第9名</t>
  </si>
  <si>
    <t>待补充无欠税证明</t>
  </si>
  <si>
    <t>福州誉隆春养老服务有限公司</t>
  </si>
  <si>
    <t>第六名周春琴</t>
  </si>
  <si>
    <t>2025年度福州市推动家政服务业高质量发展资金汇总表</t>
  </si>
  <si>
    <t>申报企业</t>
  </si>
  <si>
    <t>申报金额（万元）</t>
  </si>
  <si>
    <t>核定金额</t>
  </si>
  <si>
    <t>4.提升家政服务人员从业规范</t>
  </si>
  <si>
    <t>5.大力发展员工制家政企业</t>
  </si>
  <si>
    <t>7.倡导家政服务人员参加技能比赛</t>
  </si>
  <si>
    <t>8.深化校企合作开展联动培训</t>
  </si>
  <si>
    <t>(1)家政员体检补助</t>
  </si>
  <si>
    <t>(2)员工制家政企业人员奖励</t>
  </si>
  <si>
    <t>合      计</t>
  </si>
  <si>
    <t>附件2</t>
  </si>
  <si>
    <t>2025年度福州市推动家政服务业高质量发展资金明细表</t>
  </si>
  <si>
    <t>4.提升家政服务人员从业规范(2)家政员购买商业保险补助</t>
  </si>
  <si>
    <t>申报人数</t>
  </si>
  <si>
    <t>核减人数</t>
  </si>
  <si>
    <t>审定人数</t>
  </si>
  <si>
    <t>核减原因</t>
  </si>
  <si>
    <t>单位：万元/人</t>
  </si>
  <si>
    <t>6.创立行业品牌形象(1)引进市域外大型龙头品牌家政企业奖励</t>
  </si>
  <si>
    <t>6.创立行业品牌形象(1)培育评定市级品牌家政企业奖励</t>
  </si>
  <si>
    <t>9.搭建区域间供需协作机制</t>
  </si>
  <si>
    <t>--</t>
  </si>
  <si>
    <t>4.提升家政服务人员从业规范(1)家政员体检补助</t>
  </si>
  <si>
    <t>居家上门服务证复印件、体检报告复印件</t>
  </si>
  <si>
    <t>叶秀贞上门服务证件发证日期是1970年</t>
  </si>
  <si>
    <t>√（补充培训现场照片）</t>
  </si>
  <si>
    <t>向思洪、李金星、陈建英、周东凤体检报告无日期，不全</t>
  </si>
  <si>
    <t>√（无欠税证明未盖章需重新提供）</t>
  </si>
  <si>
    <t>曹华文没有提供缴纳社会保险费（已达到员工人数，不影响）</t>
  </si>
  <si>
    <t>单位</t>
  </si>
  <si>
    <t>计数项:信用档案 考评排名</t>
  </si>
  <si>
    <t>总计</t>
  </si>
  <si>
    <t>福州市鼓楼区惠家康家庭服务有限公司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</si>
</sst>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_ "/>
    <numFmt numFmtId="178" formatCode="_ * #,##0.000_ ;_ * \-#,##0.000_ ;_ * &quot;-&quot;??.00_ ;_ @_ "/>
    <numFmt numFmtId="179" formatCode="0.0000_ "/>
    <numFmt numFmtId="180" formatCode="_ * #,##0.000_ ;_ * \-#,##0.000_ ;_ * &quot;-&quot;??.0_ ;_ @_ "/>
    <numFmt numFmtId="181" formatCode="0.000_ "/>
    <numFmt numFmtId="182" formatCode="0.0_ "/>
    <numFmt numFmtId="183" formatCode="0.00_ "/>
    <numFmt numFmtId="184" formatCode="[$-F800]dddd\,\ mmmm\ dd\,\ yyyy"/>
  </numFmts>
  <fonts count="58">
    <font>
      <sz val="11"/>
      <color theme="1"/>
      <name val="宋体"/>
      <charset val="134"/>
      <scheme val="minor"/>
    </font>
    <font>
      <sz val="10"/>
      <name val="宋体"/>
      <charset val="134"/>
    </font>
    <font>
      <sz val="10"/>
      <color theme="1"/>
      <name val="宋体"/>
      <charset val="134"/>
      <scheme val="minor"/>
    </font>
    <font>
      <sz val="11"/>
      <name val="宋体"/>
      <charset val="134"/>
    </font>
    <font>
      <sz val="11"/>
      <color rgb="FF000000"/>
      <name val="宋体"/>
      <charset val="134"/>
    </font>
    <font>
      <sz val="10"/>
      <name val="宋体"/>
      <charset val="134"/>
      <scheme val="minor"/>
    </font>
    <font>
      <sz val="10"/>
      <color theme="1"/>
      <name val="宋体"/>
      <charset val="134"/>
    </font>
    <font>
      <sz val="10"/>
      <color rgb="FF000000"/>
      <name val="宋体"/>
      <charset val="134"/>
    </font>
    <font>
      <b/>
      <sz val="10"/>
      <color theme="1"/>
      <name val="宋体"/>
      <charset val="134"/>
    </font>
    <font>
      <b/>
      <sz val="10"/>
      <color rgb="FF000000"/>
      <name val="宋体"/>
      <charset val="134"/>
    </font>
    <font>
      <b/>
      <sz val="11"/>
      <color theme="1"/>
      <name val="宋体"/>
      <charset val="134"/>
      <scheme val="minor"/>
    </font>
    <font>
      <sz val="9.5"/>
      <color rgb="FF000000"/>
      <name val="宋体"/>
      <charset val="134"/>
    </font>
    <font>
      <b/>
      <sz val="20"/>
      <color rgb="FF000000"/>
      <name val="宋体"/>
      <charset val="134"/>
    </font>
    <font>
      <sz val="9"/>
      <color rgb="FF000000"/>
      <name val="宋体"/>
      <charset val="134"/>
    </font>
    <font>
      <b/>
      <sz val="9.5"/>
      <color rgb="FF000000"/>
      <name val="宋体"/>
      <charset val="134"/>
    </font>
    <font>
      <b/>
      <sz val="10"/>
      <color theme="1"/>
      <name val="宋体"/>
      <charset val="134"/>
      <scheme val="minor"/>
    </font>
    <font>
      <b/>
      <sz val="18"/>
      <color rgb="FF000000"/>
      <name val="宋体"/>
      <charset val="134"/>
    </font>
    <font>
      <sz val="9"/>
      <color rgb="FF000000"/>
      <name val="黑体"/>
      <charset val="134"/>
    </font>
    <font>
      <b/>
      <sz val="18.5"/>
      <color rgb="FF000000"/>
      <name val="宋体"/>
      <charset val="134"/>
    </font>
    <font>
      <sz val="1"/>
      <color rgb="FF000000"/>
      <name val="Arial"/>
      <charset val="134"/>
    </font>
    <font>
      <b/>
      <sz val="20"/>
      <color theme="1"/>
      <name val="宋体"/>
      <charset val="134"/>
      <scheme val="minor"/>
    </font>
    <font>
      <sz val="12"/>
      <color rgb="FF000000"/>
      <name val="宋体"/>
      <charset val="134"/>
    </font>
    <font>
      <sz val="13"/>
      <name val="宋体"/>
      <charset val="134"/>
    </font>
    <font>
      <b/>
      <sz val="21"/>
      <name val="宋体"/>
      <charset val="134"/>
    </font>
    <font>
      <b/>
      <sz val="10"/>
      <name val="宋体"/>
      <charset val="134"/>
    </font>
    <font>
      <sz val="12"/>
      <name val="宋体"/>
      <charset val="134"/>
    </font>
    <font>
      <sz val="11"/>
      <color rgb="FFFF0000"/>
      <name val="宋体"/>
      <charset val="134"/>
    </font>
    <font>
      <b/>
      <sz val="18"/>
      <color theme="1"/>
      <name val="宋体"/>
      <charset val="134"/>
      <scheme val="minor"/>
    </font>
    <font>
      <sz val="16"/>
      <color theme="1"/>
      <name val="黑体"/>
      <charset val="134"/>
    </font>
    <font>
      <b/>
      <sz val="20"/>
      <color theme="1"/>
      <name val="黑体"/>
      <charset val="134"/>
    </font>
    <font>
      <b/>
      <sz val="14"/>
      <color theme="1"/>
      <name val="宋体"/>
      <charset val="134"/>
      <scheme val="minor"/>
    </font>
    <font>
      <b/>
      <sz val="16"/>
      <color theme="1"/>
      <name val="宋体"/>
      <charset val="134"/>
      <scheme val="major"/>
    </font>
    <font>
      <sz val="12"/>
      <color theme="1"/>
      <name val="宋体"/>
      <charset val="134"/>
      <scheme val="minor"/>
    </font>
    <font>
      <sz val="12"/>
      <color theme="1"/>
      <name val="宋体"/>
      <charset val="134"/>
    </font>
    <font>
      <sz val="14"/>
      <color rgb="FFFF0000"/>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theme="4" tint="0.399975585192419"/>
      </bottom>
      <diagonal/>
    </border>
    <border>
      <left/>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auto="1"/>
      </top>
      <bottom/>
      <diagonal/>
    </border>
    <border>
      <left/>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000000"/>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3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6" applyNumberFormat="0" applyFill="0" applyAlignment="0" applyProtection="0">
      <alignment vertical="center"/>
    </xf>
    <xf numFmtId="0" fontId="42" fillId="0" borderId="36" applyNumberFormat="0" applyFill="0" applyAlignment="0" applyProtection="0">
      <alignment vertical="center"/>
    </xf>
    <xf numFmtId="0" fontId="43" fillId="0" borderId="37" applyNumberFormat="0" applyFill="0" applyAlignment="0" applyProtection="0">
      <alignment vertical="center"/>
    </xf>
    <xf numFmtId="0" fontId="43" fillId="0" borderId="0" applyNumberFormat="0" applyFill="0" applyBorder="0" applyAlignment="0" applyProtection="0">
      <alignment vertical="center"/>
    </xf>
    <xf numFmtId="0" fontId="44" fillId="6" borderId="38" applyNumberFormat="0" applyAlignment="0" applyProtection="0">
      <alignment vertical="center"/>
    </xf>
    <xf numFmtId="0" fontId="45" fillId="7" borderId="39" applyNumberFormat="0" applyAlignment="0" applyProtection="0">
      <alignment vertical="center"/>
    </xf>
    <xf numFmtId="0" fontId="46" fillId="7" borderId="38" applyNumberFormat="0" applyAlignment="0" applyProtection="0">
      <alignment vertical="center"/>
    </xf>
    <xf numFmtId="0" fontId="47" fillId="8" borderId="40" applyNumberFormat="0" applyAlignment="0" applyProtection="0">
      <alignment vertical="center"/>
    </xf>
    <xf numFmtId="0" fontId="48" fillId="0" borderId="41" applyNumberFormat="0" applyFill="0" applyAlignment="0" applyProtection="0">
      <alignment vertical="center"/>
    </xf>
    <xf numFmtId="0" fontId="49" fillId="0" borderId="42"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3"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cellStyleXfs>
  <cellXfs count="200">
    <xf numFmtId="0" fontId="0" fillId="0" borderId="0" xfId="0">
      <alignment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0" fillId="0" borderId="4" xfId="0" applyBorder="1" applyAlignment="1">
      <alignment horizontal="center" vertical="center"/>
    </xf>
    <xf numFmtId="0" fontId="3" fillId="0" borderId="1"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2" fillId="0" borderId="1"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wrapText="1"/>
    </xf>
    <xf numFmtId="0" fontId="7" fillId="0" borderId="9" xfId="0" applyFont="1" applyBorder="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wrapText="1"/>
    </xf>
    <xf numFmtId="0" fontId="2"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0" xfId="0" applyAlignment="1">
      <alignment horizontal="left" vertical="center"/>
    </xf>
    <xf numFmtId="0" fontId="6" fillId="0" borderId="0" xfId="0" applyFont="1">
      <alignment vertical="center"/>
    </xf>
    <xf numFmtId="0" fontId="9" fillId="0" borderId="0" xfId="0" applyFont="1" applyAlignment="1">
      <alignment horizontal="center" vertical="center"/>
    </xf>
    <xf numFmtId="0" fontId="9"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left" vertical="center"/>
    </xf>
    <xf numFmtId="43" fontId="2" fillId="0" borderId="1"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176" fontId="0" fillId="0" borderId="0" xfId="0" applyNumberFormat="1">
      <alignment vertical="center"/>
    </xf>
    <xf numFmtId="0" fontId="13" fillId="0" borderId="0" xfId="0" applyFont="1" applyAlignment="1">
      <alignment horizontal="right" vertical="center"/>
    </xf>
    <xf numFmtId="0" fontId="2" fillId="0" borderId="1" xfId="0" applyFont="1" applyBorder="1" applyAlignment="1">
      <alignment horizontal="center" vertical="center" shrinkToFit="1"/>
    </xf>
    <xf numFmtId="0" fontId="6" fillId="0" borderId="0" xfId="0" applyFont="1" applyFill="1" applyAlignment="1">
      <alignment horizontal="center" vertical="center"/>
    </xf>
    <xf numFmtId="0" fontId="6"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0" fillId="0" borderId="0" xfId="0" applyFont="1" applyFill="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shrinkToFit="1"/>
    </xf>
    <xf numFmtId="0" fontId="7" fillId="0" borderId="10"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5"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21"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3" fontId="4" fillId="0" borderId="3" xfId="0" applyNumberFormat="1" applyFont="1" applyFill="1" applyBorder="1" applyAlignment="1">
      <alignment horizontal="center" vertical="center" wrapText="1" shrinkToFit="1"/>
    </xf>
    <xf numFmtId="177" fontId="4" fillId="0" borderId="3" xfId="0" applyNumberFormat="1" applyFont="1" applyFill="1" applyBorder="1" applyAlignment="1">
      <alignment horizontal="center" vertical="center" wrapText="1" shrinkToFit="1"/>
    </xf>
    <xf numFmtId="178" fontId="4" fillId="0" borderId="3" xfId="0" applyNumberFormat="1" applyFont="1" applyFill="1" applyBorder="1" applyAlignment="1">
      <alignment horizontal="center" vertical="center" wrapText="1" shrinkToFit="1"/>
    </xf>
    <xf numFmtId="0" fontId="5" fillId="0" borderId="1" xfId="0" applyFont="1" applyBorder="1" applyAlignment="1">
      <alignment horizontal="center" vertical="center"/>
    </xf>
    <xf numFmtId="179" fontId="4" fillId="0" borderId="3" xfId="0" applyNumberFormat="1" applyFont="1" applyFill="1" applyBorder="1" applyAlignment="1">
      <alignment horizontal="center" vertical="center" wrapText="1" shrinkToFit="1"/>
    </xf>
    <xf numFmtId="43" fontId="4" fillId="0" borderId="5" xfId="0" applyNumberFormat="1" applyFont="1" applyFill="1" applyBorder="1" applyAlignment="1">
      <alignment horizontal="center" vertical="center" wrapText="1" shrinkToFit="1"/>
    </xf>
    <xf numFmtId="180" fontId="4" fillId="0" borderId="5" xfId="0" applyNumberFormat="1" applyFont="1" applyFill="1" applyBorder="1" applyAlignment="1">
      <alignment horizontal="center" vertical="center" wrapText="1" shrinkToFit="1"/>
    </xf>
    <xf numFmtId="0" fontId="4" fillId="0" borderId="14" xfId="0" applyFont="1" applyFill="1" applyBorder="1" applyAlignment="1">
      <alignment horizontal="center" vertical="center" wrapText="1"/>
    </xf>
    <xf numFmtId="43" fontId="4" fillId="0" borderId="15" xfId="0" applyNumberFormat="1" applyFont="1" applyFill="1" applyBorder="1" applyAlignment="1">
      <alignment horizontal="center" vertical="center" wrapText="1" shrinkToFit="1"/>
    </xf>
    <xf numFmtId="0" fontId="0" fillId="0" borderId="0" xfId="0" applyFill="1" applyAlignment="1">
      <alignment horizontal="center" vertical="center" wrapText="1"/>
    </xf>
    <xf numFmtId="0" fontId="0" fillId="0" borderId="16" xfId="0"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1" xfId="0" applyFont="1" applyFill="1" applyBorder="1" applyAlignment="1">
      <alignment horizontal="center" vertical="center" wrapText="1"/>
    </xf>
    <xf numFmtId="41" fontId="4" fillId="0" borderId="5" xfId="0" applyNumberFormat="1" applyFont="1" applyFill="1" applyBorder="1" applyAlignment="1">
      <alignment horizontal="center" vertical="center" wrapText="1" shrinkToFit="1"/>
    </xf>
    <xf numFmtId="43" fontId="3" fillId="0" borderId="5" xfId="0" applyNumberFormat="1" applyFont="1" applyFill="1" applyBorder="1" applyAlignment="1">
      <alignment horizontal="center" vertical="center" wrapText="1" shrinkToFit="1"/>
    </xf>
    <xf numFmtId="43" fontId="26" fillId="0" borderId="5"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180" fontId="4" fillId="0" borderId="3" xfId="0" applyNumberFormat="1"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5" xfId="0" applyNumberFormat="1" applyFont="1" applyFill="1" applyBorder="1" applyAlignment="1">
      <alignment horizontal="center" vertical="center" wrapText="1" shrinkToFit="1"/>
    </xf>
    <xf numFmtId="181" fontId="2" fillId="0" borderId="1" xfId="0" applyNumberFormat="1" applyFont="1" applyFill="1" applyBorder="1" applyAlignment="1">
      <alignment horizontal="center" vertical="center"/>
    </xf>
    <xf numFmtId="0" fontId="4" fillId="0" borderId="5" xfId="0" applyFont="1" applyFill="1" applyBorder="1" applyAlignment="1">
      <alignment horizontal="center" vertical="center" wrapText="1" shrinkToFit="1"/>
    </xf>
    <xf numFmtId="49" fontId="4" fillId="0" borderId="5" xfId="0" applyNumberFormat="1" applyFont="1" applyFill="1" applyBorder="1" applyAlignment="1">
      <alignment horizontal="center" vertical="center" wrapText="1" shrinkToFit="1"/>
    </xf>
    <xf numFmtId="181" fontId="4" fillId="0" borderId="5" xfId="0" applyNumberFormat="1" applyFont="1" applyFill="1" applyBorder="1" applyAlignment="1">
      <alignment horizontal="center" vertical="center" wrapText="1" shrinkToFit="1"/>
    </xf>
    <xf numFmtId="0" fontId="3" fillId="0" borderId="5" xfId="0" applyNumberFormat="1" applyFont="1" applyFill="1" applyBorder="1" applyAlignment="1">
      <alignment horizontal="center" vertical="center" wrapText="1" shrinkToFit="1"/>
    </xf>
    <xf numFmtId="0" fontId="25" fillId="3" borderId="18"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shrinkToFit="1"/>
    </xf>
    <xf numFmtId="177" fontId="4" fillId="0" borderId="22" xfId="0" applyNumberFormat="1" applyFont="1" applyFill="1" applyBorder="1" applyAlignment="1">
      <alignment vertical="center" wrapText="1" shrinkToFit="1"/>
    </xf>
    <xf numFmtId="177" fontId="4" fillId="0" borderId="23" xfId="0" applyNumberFormat="1" applyFont="1" applyFill="1" applyBorder="1" applyAlignment="1">
      <alignment vertical="center" wrapText="1" shrinkToFit="1"/>
    </xf>
    <xf numFmtId="177" fontId="4" fillId="0" borderId="24" xfId="0" applyNumberFormat="1" applyFont="1" applyFill="1" applyBorder="1" applyAlignment="1">
      <alignment vertical="center" wrapText="1" shrinkToFit="1"/>
    </xf>
    <xf numFmtId="0" fontId="25" fillId="0" borderId="25"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3" fillId="0" borderId="27" xfId="0" applyFont="1" applyFill="1" applyBorder="1" applyAlignment="1">
      <alignment horizontal="center" vertical="center" wrapText="1" shrinkToFit="1"/>
    </xf>
    <xf numFmtId="43" fontId="3" fillId="0" borderId="27" xfId="0" applyNumberFormat="1" applyFont="1" applyFill="1" applyBorder="1" applyAlignment="1">
      <alignment horizontal="center" vertical="center" wrapText="1" shrinkToFi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182" fontId="4" fillId="0" borderId="5" xfId="0" applyNumberFormat="1" applyFont="1" applyFill="1" applyBorder="1" applyAlignment="1">
      <alignment horizontal="center" vertical="center" wrapText="1" shrinkToFit="1"/>
    </xf>
    <xf numFmtId="183" fontId="4" fillId="0" borderId="5" xfId="0" applyNumberFormat="1" applyFont="1" applyFill="1" applyBorder="1" applyAlignment="1">
      <alignment horizontal="center" vertical="center" wrapText="1" shrinkToFit="1"/>
    </xf>
    <xf numFmtId="0" fontId="4" fillId="0" borderId="22" xfId="0" applyFont="1" applyFill="1" applyBorder="1" applyAlignment="1">
      <alignment horizontal="center" vertical="center" wrapText="1" shrinkToFi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shrinkToFit="1"/>
    </xf>
    <xf numFmtId="0" fontId="0" fillId="0" borderId="0" xfId="0" applyFont="1" applyAlignment="1">
      <alignment horizontal="center" vertical="center"/>
    </xf>
    <xf numFmtId="0" fontId="0" fillId="0" borderId="0" xfId="0" applyFont="1">
      <alignment vertical="center"/>
    </xf>
    <xf numFmtId="0" fontId="10" fillId="0" borderId="0" xfId="0" applyFont="1">
      <alignment vertical="center"/>
    </xf>
    <xf numFmtId="0" fontId="27" fillId="0" borderId="0" xfId="0" applyFont="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lignment vertical="center"/>
    </xf>
    <xf numFmtId="0" fontId="10" fillId="0" borderId="1" xfId="0" applyFont="1" applyBorder="1">
      <alignment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30" fillId="0" borderId="12" xfId="0" applyFont="1" applyFill="1" applyBorder="1" applyAlignment="1">
      <alignment horizontal="center" vertical="center" wrapText="1"/>
    </xf>
    <xf numFmtId="0" fontId="27" fillId="0" borderId="12" xfId="0" applyFont="1" applyFill="1" applyBorder="1" applyAlignment="1">
      <alignment horizontal="left" vertical="center"/>
    </xf>
    <xf numFmtId="0" fontId="31" fillId="0" borderId="33" xfId="0" applyFont="1" applyFill="1" applyBorder="1" applyAlignment="1">
      <alignment horizontal="center" vertical="center"/>
    </xf>
    <xf numFmtId="0" fontId="31" fillId="0" borderId="26" xfId="0" applyFont="1" applyFill="1" applyBorder="1" applyAlignment="1">
      <alignment horizontal="center" vertical="center"/>
    </xf>
    <xf numFmtId="0" fontId="30" fillId="0" borderId="13" xfId="0" applyFont="1" applyFill="1" applyBorder="1" applyAlignment="1">
      <alignment horizontal="center" vertical="center" wrapText="1"/>
    </xf>
    <xf numFmtId="0" fontId="27" fillId="0" borderId="13" xfId="0" applyFont="1" applyFill="1" applyBorder="1" applyAlignment="1">
      <alignment horizontal="left" vertical="center"/>
    </xf>
    <xf numFmtId="0" fontId="32"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7" fillId="0" borderId="2" xfId="0" applyFont="1" applyFill="1" applyBorder="1" applyAlignment="1">
      <alignment horizontal="left" vertical="center"/>
    </xf>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4" fillId="0" borderId="1" xfId="0" applyFont="1" applyFill="1" applyBorder="1" applyAlignment="1">
      <alignment horizontal="left" vertical="center"/>
    </xf>
    <xf numFmtId="0" fontId="34" fillId="0" borderId="1" xfId="0" applyFont="1" applyFill="1" applyBorder="1" applyAlignment="1">
      <alignment horizontal="center" vertical="center"/>
    </xf>
    <xf numFmtId="0" fontId="31" fillId="0" borderId="28" xfId="0" applyFont="1" applyFill="1" applyBorder="1" applyAlignment="1">
      <alignment horizontal="center" vertical="center"/>
    </xf>
    <xf numFmtId="0" fontId="32" fillId="0" borderId="2" xfId="0" applyFont="1" applyFill="1" applyBorder="1" applyAlignment="1">
      <alignment horizontal="center" vertical="top" wrapText="1"/>
    </xf>
    <xf numFmtId="0" fontId="35" fillId="0" borderId="2" xfId="0" applyFont="1" applyFill="1" applyBorder="1" applyAlignment="1">
      <alignment horizontal="center" vertical="center" wrapText="1"/>
    </xf>
    <xf numFmtId="0" fontId="32" fillId="0" borderId="1" xfId="0" applyFont="1" applyFill="1" applyBorder="1" applyAlignment="1">
      <alignment horizontal="center" vertical="top" wrapText="1"/>
    </xf>
    <xf numFmtId="0" fontId="35" fillId="0" borderId="1" xfId="0" applyFont="1" applyFill="1" applyBorder="1" applyAlignment="1">
      <alignment horizontal="center" vertical="center" wrapText="1"/>
    </xf>
    <xf numFmtId="0" fontId="0" fillId="4" borderId="1" xfId="0" applyFill="1" applyBorder="1" applyAlignment="1">
      <alignment horizontal="center" vertical="center"/>
    </xf>
    <xf numFmtId="0" fontId="6"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pivotCacheDefinition" Target="pivotCache/pivotCacheDefinition2.xml"/><Relationship Id="rId14" Type="http://schemas.openxmlformats.org/officeDocument/2006/relationships/pivotCacheDefinition" Target="pivotCache/pivotCacheDefinition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01.407662037" refreshedBy="lenovo" recordCount="100">
  <cacheSource type="worksheet">
    <worksheetSource ref="A1:A1" sheet="审计底稿"/>
  </cacheSource>
  <cacheFields count="6">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康家庭服务有限公司"/>
        <s v="福州鑫博阳母婴护理服务有限公司"/>
        <s v="福建省家政服务有限公司"/>
        <s v="福州市福嫂子家政服务有限公司"/>
        <s v="福州市鼓楼区惠家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池惠庭"/>
        <s v="张培冉"/>
        <s v="徐琳晶"/>
        <s v="夏丽"/>
        <s v="叶英"/>
        <s v="范丽媚"/>
        <s v="陈霞"/>
        <s v="余鸿燕"/>
        <s v="危园英"/>
        <s v="刘丝云"/>
        <s v="胡水香"/>
        <s v="苏秀金"/>
        <s v="游美霞"/>
        <s v="柳小英"/>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 v="430181198301261088"/>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6001.6353240741" refreshedBy="lenovo" recordCount="100">
  <cacheSource type="worksheet">
    <worksheetSource ref="A1:A1" sheet="审计底稿"/>
  </cacheSource>
  <cacheFields count="7">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家康家庭服务有限公司"/>
        <s v="福州鑫博阳母婴护理服务有限公司"/>
        <s v="福建省家政服务有限公司"/>
        <s v="福州市福嫂子家政服务有限公司"/>
        <s v="福州市鼓楼区惠康家庭服务有限公司" u="1"/>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陈秀清"/>
        <s v="池惠庭"/>
        <s v="张培冉"/>
        <s v="徐琳晶"/>
        <s v="夏丽"/>
        <s v="叶英"/>
        <s v="范丽媚"/>
        <s v="陈霞"/>
        <s v="余鸿燕"/>
        <s v="危园英"/>
        <s v="刘丝云"/>
        <s v="胡水香"/>
        <s v="苏秀金"/>
        <s v="游美霞"/>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8119861102204X"/>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录入平台时间" numFmtId="184">
      <sharedItems containsSemiMixedTypes="0" containsString="0" containsNonDate="0" containsDate="1" minDate="2020-05-05T00:00:00" maxDate="2024-11-29T00:00:00" count="82">
        <d v="2024-03-23T00:00:00"/>
        <d v="2024-06-01T00:00:00"/>
        <d v="2024-09-28T00:00:00"/>
        <d v="2024-03-08T00:00:00"/>
        <d v="2020-05-05T00:00:00"/>
        <d v="2024-03-13T00:00:00"/>
        <d v="2020-09-05T00:00:00"/>
        <d v="2024-11-26T00:00:00"/>
        <d v="2020-09-21T00:00:00"/>
        <d v="2022-09-17T00:00:00"/>
        <d v="2022-10-05T00:00:00"/>
        <d v="2024-05-10T00:00:00"/>
        <d v="2021-02-23T00:00:00"/>
        <d v="2022-08-22T00:00:00"/>
        <d v="2024-09-07T00:00:00"/>
        <d v="2024-06-05T00:00:00"/>
        <d v="2023-09-16T00:00:00"/>
        <d v="2021-01-15T00:00:00"/>
        <d v="2021-03-02T00:00:00"/>
        <d v="2022-07-19T00:00:00"/>
        <d v="2022-09-28T00:00:00"/>
        <d v="2023-01-17T00:00:00"/>
        <d v="2023-01-28T00:00:00"/>
        <d v="2023-02-08T00:00:00"/>
        <d v="2023-02-13T00:00:00"/>
        <d v="2023-02-14T00:00:00"/>
        <d v="2023-02-17T00:00:00"/>
        <d v="2023-02-18T00:00:00"/>
        <d v="2023-02-24T00:00:00"/>
        <d v="2023-02-25T00:00:00"/>
        <d v="2023-02-27T00:00:00"/>
        <d v="2023-03-04T00:00:00"/>
        <d v="2023-03-11T00:00:00"/>
        <d v="2023-03-18T00:00:00"/>
        <d v="2023-03-25T00:00:00"/>
        <d v="2023-03-26T00:00:00"/>
        <d v="2023-04-26T00:00:00"/>
        <d v="2023-05-08T00:00:00"/>
        <d v="2023-05-11T00:00:00"/>
        <d v="2023-10-17T00:00:00"/>
        <d v="2024-05-18T00:00:00"/>
        <d v="2024-07-06T00:00:00"/>
        <d v="2023-02-19T00:00:00"/>
        <d v="2023-07-01T00:00:00"/>
        <d v="2024-02-01T00:00:00"/>
        <d v="2024-03-03T00:00:00"/>
        <d v="2024-04-20T00:00:00"/>
        <d v="2024-05-05T00:00:00"/>
        <d v="2024-05-14T00:00:00"/>
        <d v="2024-05-17T00:00:00"/>
        <d v="2024-05-21T00:00:00"/>
        <d v="2024-09-09T00:00:00"/>
        <d v="2024-09-24T00:00:00"/>
        <d v="2024-11-11T00:00:00"/>
        <d v="2021-12-14T00:00:00"/>
        <d v="2024-10-05T00:00:00"/>
        <d v="2023-05-05T00:00:00"/>
        <d v="2023-05-27T00:00:00"/>
        <d v="2023-06-17T00:00:00"/>
        <d v="2023-09-04T00:00:00"/>
        <d v="2023-09-26T00:00:00"/>
        <d v="2023-10-08T00:00:00"/>
        <d v="2023-10-21T00:00:00"/>
        <d v="2023-11-04T00:00:00"/>
        <d v="2023-11-21T00:00:00"/>
        <d v="2023-11-26T00:00:00"/>
        <d v="2024-03-07T00:00:00"/>
        <d v="2024-03-11T00:00:00"/>
        <d v="2024-05-04T00:00:00"/>
        <d v="2024-07-27T00:00:00"/>
        <d v="2024-08-16T00:00:00"/>
        <d v="2024-10-19T00:00:00"/>
        <d v="2024-11-02T00:00:00"/>
        <d v="2024-11-29T00:00:00"/>
        <d v="2022-08-17T00:00:00"/>
        <d v="2024-09-27T00:00:00"/>
        <d v="2021-03-08T00:00:00"/>
        <d v="2024-01-29T00:00:00"/>
        <d v="2021-05-08T00:00:00"/>
        <d v="2021-06-12T00:00:00"/>
        <d v="2021-03-16T00:00:00"/>
        <d v="2022-10-08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00">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Cache/pivotCacheRecords2.xml><?xml version="1.0" encoding="utf-8"?>
<pivotCacheRecords xmlns="http://schemas.openxmlformats.org/spreadsheetml/2006/main" xmlns:r="http://schemas.openxmlformats.org/officeDocument/2006/relationships" count="100">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6">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items count="101">
        <item x="38"/>
        <item x="31"/>
        <item x="5"/>
        <item x="23"/>
        <item x="68"/>
        <item x="30"/>
        <item x="73"/>
        <item x="71"/>
        <item x="11"/>
        <item x="92"/>
        <item x="53"/>
        <item x="55"/>
        <item x="65"/>
        <item x="57"/>
        <item x="86"/>
        <item x="35"/>
        <item x="58"/>
        <item x="32"/>
        <item x="91"/>
        <item x="77"/>
        <item x="56"/>
        <item x="16"/>
        <item x="46"/>
        <item x="66"/>
        <item x="74"/>
        <item x="41"/>
        <item x="96"/>
        <item x="19"/>
        <item x="0"/>
        <item x="13"/>
        <item x="34"/>
        <item x="67"/>
        <item x="10"/>
        <item x="64"/>
        <item x="12"/>
        <item x="72"/>
        <item x="52"/>
        <item x="45"/>
        <item x="2"/>
        <item x="27"/>
        <item x="50"/>
        <item x="1"/>
        <item x="9"/>
        <item x="76"/>
        <item x="51"/>
        <item x="40"/>
        <item x="33"/>
        <item x="37"/>
        <item x="95"/>
        <item x="99"/>
        <item x="44"/>
        <item x="4"/>
        <item x="78"/>
        <item x="20"/>
        <item x="85"/>
        <item x="43"/>
        <item x="97"/>
        <item x="49"/>
        <item x="54"/>
        <item x="94"/>
        <item x="80"/>
        <item x="7"/>
        <item x="29"/>
        <item x="47"/>
        <item x="69"/>
        <item x="81"/>
        <item x="89"/>
        <item x="62"/>
        <item x="6"/>
        <item x="17"/>
        <item x="63"/>
        <item x="42"/>
        <item x="88"/>
        <item x="39"/>
        <item x="48"/>
        <item x="82"/>
        <item x="21"/>
        <item x="75"/>
        <item x="90"/>
        <item x="60"/>
        <item x="98"/>
        <item x="93"/>
        <item x="15"/>
        <item x="84"/>
        <item x="83"/>
        <item x="18"/>
        <item x="87"/>
        <item x="8"/>
        <item x="59"/>
        <item x="3"/>
        <item x="24"/>
        <item x="22"/>
        <item x="79"/>
        <item x="36"/>
        <item x="14"/>
        <item x="61"/>
        <item x="26"/>
        <item x="28"/>
        <item x="70"/>
        <item x="25"/>
        <item t="default"/>
      </items>
    </pivotField>
    <pivotField compact="0" showAll="0">
      <items count="101">
        <item x="83"/>
        <item x="68"/>
        <item x="1"/>
        <item x="88"/>
        <item x="20"/>
        <item x="53"/>
        <item x="50"/>
        <item x="51"/>
        <item x="29"/>
        <item x="19"/>
        <item x="13"/>
        <item x="31"/>
        <item x="86"/>
        <item x="16"/>
        <item x="45"/>
        <item x="38"/>
        <item x="76"/>
        <item x="66"/>
        <item x="14"/>
        <item x="0"/>
        <item x="61"/>
        <item x="54"/>
        <item x="71"/>
        <item x="59"/>
        <item x="58"/>
        <item x="84"/>
        <item x="11"/>
        <item x="35"/>
        <item x="57"/>
        <item x="36"/>
        <item x="25"/>
        <item x="72"/>
        <item x="46"/>
        <item x="52"/>
        <item x="93"/>
        <item x="2"/>
        <item x="12"/>
        <item x="82"/>
        <item x="24"/>
        <item x="75"/>
        <item x="7"/>
        <item x="91"/>
        <item x="23"/>
        <item x="56"/>
        <item x="70"/>
        <item x="27"/>
        <item x="43"/>
        <item x="30"/>
        <item x="37"/>
        <item x="77"/>
        <item x="94"/>
        <item x="47"/>
        <item x="62"/>
        <item x="6"/>
        <item x="15"/>
        <item x="17"/>
        <item x="8"/>
        <item x="33"/>
        <item x="73"/>
        <item x="4"/>
        <item x="90"/>
        <item x="44"/>
        <item x="55"/>
        <item x="39"/>
        <item x="40"/>
        <item x="28"/>
        <item x="10"/>
        <item x="96"/>
        <item x="97"/>
        <item x="98"/>
        <item x="79"/>
        <item x="80"/>
        <item x="9"/>
        <item x="89"/>
        <item x="42"/>
        <item x="78"/>
        <item x="95"/>
        <item x="48"/>
        <item x="18"/>
        <item x="34"/>
        <item x="92"/>
        <item x="67"/>
        <item x="32"/>
        <item x="87"/>
        <item x="22"/>
        <item x="26"/>
        <item x="99"/>
        <item x="60"/>
        <item x="74"/>
        <item x="41"/>
        <item x="49"/>
        <item x="65"/>
        <item x="85"/>
        <item x="3"/>
        <item x="63"/>
        <item x="81"/>
        <item x="64"/>
        <item x="21"/>
        <item x="69"/>
        <item x="5"/>
        <item t="default"/>
      </items>
    </pivotField>
    <pivotField compact="0" showAll="0">
      <items count="30">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11" firstHeaderRow="1" firstDataRow="1" firstDataCol="1"/>
  <pivotFields count="7">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pivotField compact="0" showAll="0"/>
    <pivotField compact="0" showAll="0"/>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compact="0" numFmtId="184" showAll="0"/>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5"/>
  <sheetViews>
    <sheetView zoomScale="60" zoomScaleNormal="60" workbookViewId="0">
      <pane xSplit="3" ySplit="5" topLeftCell="D9" activePane="bottomRight" state="frozen"/>
      <selection/>
      <selection pane="topRight"/>
      <selection pane="bottomLeft"/>
      <selection pane="bottomRight" activeCell="N4" sqref="N4:R4"/>
    </sheetView>
  </sheetViews>
  <sheetFormatPr defaultColWidth="9.81481481481481" defaultRowHeight="14.4"/>
  <cols>
    <col min="1" max="1" width="5" style="85" customWidth="1"/>
    <col min="2" max="2" width="33.3703703703704" style="85" customWidth="1"/>
    <col min="3" max="3" width="13.7962962962963" style="87" customWidth="1"/>
    <col min="4" max="5" width="6.09259259259259" style="85" customWidth="1"/>
    <col min="6" max="6" width="11.5462962962963" style="85" customWidth="1"/>
    <col min="7" max="7" width="15.1851851851852" style="85" customWidth="1"/>
    <col min="8" max="8" width="10.6296296296296" style="85" customWidth="1"/>
    <col min="9" max="9" width="7.90740740740741" style="85" customWidth="1"/>
    <col min="10" max="10" width="35.3981481481481" style="85" customWidth="1"/>
    <col min="11" max="12" width="15.1851851851852" style="85" customWidth="1"/>
    <col min="13" max="13" width="12.9074074074074" style="85" customWidth="1"/>
    <col min="14" max="14" width="6.09259259259259" style="85" customWidth="1"/>
    <col min="15" max="15" width="12.4537037037037" style="85" customWidth="1"/>
    <col min="16" max="16" width="12.9074074074074" style="85" customWidth="1"/>
    <col min="17" max="18" width="16.2777777777778" style="85" customWidth="1"/>
    <col min="19" max="20" width="9.72222222222222" style="85" customWidth="1"/>
    <col min="21" max="21" width="12.9074074074074" style="85" customWidth="1"/>
    <col min="22" max="22" width="17" style="85" customWidth="1"/>
    <col min="23" max="23" width="41" style="85" customWidth="1"/>
    <col min="24" max="24" width="23.212962962963" style="85" customWidth="1"/>
    <col min="25" max="25" width="7.90740740740741" style="85" customWidth="1"/>
    <col min="26" max="28" width="12.9074074074074" style="85" customWidth="1"/>
    <col min="29" max="30" width="7.90740740740741" style="85" customWidth="1"/>
    <col min="31" max="31" width="33.1851851851852" style="85" customWidth="1"/>
    <col min="32" max="32" width="27.6296296296296" style="85" customWidth="1"/>
    <col min="33" max="33" width="19.2407407407407" style="85" customWidth="1"/>
    <col min="34" max="34" width="9.72222222222222" style="85" customWidth="1"/>
    <col min="35" max="35" width="7.90740740740741" style="85" customWidth="1"/>
    <col min="36" max="36" width="9.72222222222222" style="85" customWidth="1"/>
    <col min="37" max="37" width="15.1851851851852" style="85" customWidth="1"/>
    <col min="38" max="38" width="19.7222222222222" style="85" customWidth="1"/>
    <col min="39" max="39" width="10.6296296296296" style="85" customWidth="1"/>
    <col min="40" max="40" width="15.1851851851852" style="85" customWidth="1"/>
    <col min="41" max="42" width="7.90740740740741" style="85" customWidth="1"/>
    <col min="43" max="43" width="14" style="85" customWidth="1"/>
    <col min="44" max="44" width="27.537037037037" style="85" customWidth="1"/>
    <col min="45" max="45" width="7.90740740740741" style="85" customWidth="1"/>
    <col min="46" max="46" width="29.7222222222222" style="85" customWidth="1"/>
    <col min="47" max="47" width="11.5462962962963" style="85" customWidth="1"/>
    <col min="48" max="49" width="8.81481481481481" style="85" customWidth="1"/>
    <col min="50" max="50" width="20.6296296296296" style="85" customWidth="1"/>
    <col min="51" max="51" width="22.6296296296296" style="85" customWidth="1"/>
    <col min="52" max="52" width="7.90740740740741" style="85" customWidth="1"/>
    <col min="53" max="53" width="32.6296296296296" style="85" customWidth="1"/>
    <col min="54" max="55" width="7.90740740740741" style="85" customWidth="1"/>
    <col min="56" max="56" width="90.6296296296296" style="85" customWidth="1"/>
    <col min="57" max="62" width="7.90740740740741" style="85" customWidth="1"/>
    <col min="63" max="16384" width="9.81481481481481" style="85"/>
  </cols>
  <sheetData>
    <row r="1" s="85" customFormat="1" ht="16.8" spans="1:3">
      <c r="A1" s="89" t="s">
        <v>0</v>
      </c>
      <c r="B1" s="89"/>
      <c r="C1" s="88"/>
    </row>
    <row r="2" s="85" customFormat="1" ht="27" spans="1:62">
      <c r="A2" s="90" t="s">
        <v>1</v>
      </c>
      <c r="B2" s="90"/>
      <c r="C2" s="91"/>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86" customFormat="1" ht="64" customHeight="1" spans="1:62">
      <c r="A3" s="92" t="s">
        <v>2</v>
      </c>
      <c r="B3" s="92" t="s">
        <v>3</v>
      </c>
      <c r="C3" s="92" t="s">
        <v>4</v>
      </c>
      <c r="D3" s="93" t="s">
        <v>5</v>
      </c>
      <c r="E3" s="93"/>
      <c r="F3" s="93"/>
      <c r="G3" s="93"/>
      <c r="H3" s="93"/>
      <c r="I3" s="93"/>
      <c r="J3" s="93" t="s">
        <v>6</v>
      </c>
      <c r="K3" s="93"/>
      <c r="L3" s="93"/>
      <c r="M3" s="93"/>
      <c r="N3" s="93" t="s">
        <v>7</v>
      </c>
      <c r="O3" s="93"/>
      <c r="P3" s="93"/>
      <c r="Q3" s="93"/>
      <c r="R3" s="93"/>
      <c r="S3" s="111" t="s">
        <v>8</v>
      </c>
      <c r="T3" s="112"/>
      <c r="U3" s="112"/>
      <c r="V3" s="112"/>
      <c r="W3" s="112"/>
      <c r="X3" s="113"/>
      <c r="Y3" s="93" t="s">
        <v>9</v>
      </c>
      <c r="Z3" s="93"/>
      <c r="AA3" s="93"/>
      <c r="AB3" s="93"/>
      <c r="AC3" s="93"/>
      <c r="AD3" s="93"/>
      <c r="AE3" s="93"/>
      <c r="AF3" s="93"/>
      <c r="AG3" s="93"/>
      <c r="AH3" s="195" t="s">
        <v>10</v>
      </c>
      <c r="AI3" s="195"/>
      <c r="AJ3" s="195"/>
      <c r="AK3" s="195"/>
      <c r="AL3" s="195"/>
      <c r="AM3" s="195"/>
      <c r="AN3" s="196"/>
      <c r="AO3" s="139" t="s">
        <v>11</v>
      </c>
      <c r="AP3" s="140"/>
      <c r="AQ3" s="140"/>
      <c r="AR3" s="140"/>
      <c r="AS3" s="140"/>
      <c r="AT3" s="140"/>
      <c r="AU3" s="140"/>
      <c r="AV3" s="140"/>
      <c r="AW3" s="144"/>
      <c r="AX3" s="145" t="s">
        <v>12</v>
      </c>
      <c r="AY3" s="112"/>
      <c r="AZ3" s="112"/>
      <c r="BA3" s="113"/>
      <c r="BB3" s="93" t="s">
        <v>13</v>
      </c>
      <c r="BC3" s="93"/>
      <c r="BD3" s="93"/>
      <c r="BE3" s="93"/>
      <c r="BF3" s="93"/>
      <c r="BG3" s="93"/>
      <c r="BH3" s="93"/>
      <c r="BI3" s="93"/>
      <c r="BJ3" s="93"/>
    </row>
    <row r="4" s="87" customFormat="1" ht="52" customHeight="1" spans="1:62">
      <c r="A4" s="71"/>
      <c r="B4" s="71"/>
      <c r="C4" s="71"/>
      <c r="D4" s="4"/>
      <c r="E4" s="4"/>
      <c r="F4" s="4"/>
      <c r="G4" s="4"/>
      <c r="H4" s="4"/>
      <c r="I4" s="4"/>
      <c r="J4" s="4" t="s">
        <v>14</v>
      </c>
      <c r="K4" s="4"/>
      <c r="L4" s="4"/>
      <c r="M4" s="4"/>
      <c r="N4" s="4" t="s">
        <v>15</v>
      </c>
      <c r="O4" s="4"/>
      <c r="P4" s="4"/>
      <c r="Q4" s="4"/>
      <c r="R4" s="4"/>
      <c r="S4" s="114" t="s">
        <v>16</v>
      </c>
      <c r="T4" s="115"/>
      <c r="U4" s="115"/>
      <c r="V4" s="115"/>
      <c r="W4" s="115"/>
      <c r="X4" s="116"/>
      <c r="Y4" s="4" t="s">
        <v>17</v>
      </c>
      <c r="Z4" s="4"/>
      <c r="AA4" s="4"/>
      <c r="AB4" s="4"/>
      <c r="AC4" s="4"/>
      <c r="AD4" s="4"/>
      <c r="AE4" s="4"/>
      <c r="AF4" s="4"/>
      <c r="AG4" s="4"/>
      <c r="AH4" s="116" t="s">
        <v>18</v>
      </c>
      <c r="AI4" s="4"/>
      <c r="AJ4" s="4"/>
      <c r="AK4" s="4"/>
      <c r="AL4" s="4"/>
      <c r="AM4" s="4"/>
      <c r="AN4" s="4"/>
      <c r="AO4" s="4" t="s">
        <v>19</v>
      </c>
      <c r="AP4" s="4"/>
      <c r="AQ4" s="4"/>
      <c r="AR4" s="4"/>
      <c r="AS4" s="4"/>
      <c r="AT4" s="4"/>
      <c r="AU4" s="4"/>
      <c r="AV4" s="4"/>
      <c r="AW4" s="146"/>
      <c r="AX4" s="147" t="s">
        <v>20</v>
      </c>
      <c r="AY4" s="115"/>
      <c r="AZ4" s="115"/>
      <c r="BA4" s="115"/>
      <c r="BB4" s="114" t="s">
        <v>21</v>
      </c>
      <c r="BC4" s="115"/>
      <c r="BD4" s="115"/>
      <c r="BE4" s="115"/>
      <c r="BF4" s="115"/>
      <c r="BG4" s="115"/>
      <c r="BH4" s="115"/>
      <c r="BI4" s="115"/>
      <c r="BJ4" s="116"/>
    </row>
    <row r="5" s="88" customFormat="1" ht="83" customHeight="1" spans="1:62">
      <c r="A5" s="4"/>
      <c r="B5" s="4"/>
      <c r="C5" s="4"/>
      <c r="D5" s="4" t="s">
        <v>22</v>
      </c>
      <c r="E5" s="4" t="s">
        <v>23</v>
      </c>
      <c r="F5" s="4" t="s">
        <v>24</v>
      </c>
      <c r="G5" s="4" t="s">
        <v>25</v>
      </c>
      <c r="H5" s="4" t="s">
        <v>26</v>
      </c>
      <c r="I5" s="4" t="s">
        <v>27</v>
      </c>
      <c r="J5" s="4" t="s">
        <v>28</v>
      </c>
      <c r="K5" s="4" t="s">
        <v>29</v>
      </c>
      <c r="L5" s="4" t="s">
        <v>30</v>
      </c>
      <c r="M5" s="4" t="s">
        <v>31</v>
      </c>
      <c r="N5" s="4" t="s">
        <v>32</v>
      </c>
      <c r="O5" s="4" t="s">
        <v>33</v>
      </c>
      <c r="P5" s="4" t="s">
        <v>34</v>
      </c>
      <c r="Q5" s="4" t="s">
        <v>35</v>
      </c>
      <c r="R5" s="4" t="s">
        <v>36</v>
      </c>
      <c r="S5" s="4" t="s">
        <v>37</v>
      </c>
      <c r="T5" s="4" t="s">
        <v>38</v>
      </c>
      <c r="U5" s="4" t="s">
        <v>34</v>
      </c>
      <c r="V5" s="4" t="s">
        <v>39</v>
      </c>
      <c r="W5" s="4" t="s">
        <v>40</v>
      </c>
      <c r="X5" s="4" t="s">
        <v>41</v>
      </c>
      <c r="Y5" s="4" t="s">
        <v>42</v>
      </c>
      <c r="Z5" s="4" t="s">
        <v>30</v>
      </c>
      <c r="AA5" s="4" t="s">
        <v>38</v>
      </c>
      <c r="AB5" s="4" t="s">
        <v>31</v>
      </c>
      <c r="AC5" s="4" t="s">
        <v>39</v>
      </c>
      <c r="AD5" s="4" t="s">
        <v>43</v>
      </c>
      <c r="AE5" s="4" t="s">
        <v>44</v>
      </c>
      <c r="AF5" s="4" t="s">
        <v>45</v>
      </c>
      <c r="AG5" s="4" t="s">
        <v>41</v>
      </c>
      <c r="AH5" s="197" t="s">
        <v>46</v>
      </c>
      <c r="AI5" s="141" t="s">
        <v>47</v>
      </c>
      <c r="AJ5" s="141" t="s">
        <v>48</v>
      </c>
      <c r="AK5" s="141" t="s">
        <v>49</v>
      </c>
      <c r="AL5" s="141" t="s">
        <v>50</v>
      </c>
      <c r="AM5" s="141" t="s">
        <v>51</v>
      </c>
      <c r="AN5" s="141" t="s">
        <v>52</v>
      </c>
      <c r="AO5" s="141" t="s">
        <v>53</v>
      </c>
      <c r="AP5" s="141" t="s">
        <v>38</v>
      </c>
      <c r="AQ5" s="141" t="s">
        <v>54</v>
      </c>
      <c r="AR5" s="141" t="s">
        <v>55</v>
      </c>
      <c r="AS5" s="141" t="s">
        <v>56</v>
      </c>
      <c r="AT5" s="141" t="s">
        <v>57</v>
      </c>
      <c r="AU5" s="141" t="s">
        <v>58</v>
      </c>
      <c r="AV5" s="141" t="s">
        <v>59</v>
      </c>
      <c r="AW5" s="148" t="s">
        <v>60</v>
      </c>
      <c r="AX5" s="149" t="s">
        <v>61</v>
      </c>
      <c r="AY5" s="4" t="s">
        <v>62</v>
      </c>
      <c r="AZ5" s="4" t="s">
        <v>54</v>
      </c>
      <c r="BA5" s="4" t="s">
        <v>63</v>
      </c>
      <c r="BB5" s="4" t="s">
        <v>64</v>
      </c>
      <c r="BC5" s="4" t="s">
        <v>65</v>
      </c>
      <c r="BD5" s="4" t="s">
        <v>66</v>
      </c>
      <c r="BE5" s="4" t="s">
        <v>67</v>
      </c>
      <c r="BF5" s="4" t="s">
        <v>68</v>
      </c>
      <c r="BG5" s="4" t="s">
        <v>69</v>
      </c>
      <c r="BH5" s="4" t="s">
        <v>70</v>
      </c>
      <c r="BI5" s="4" t="s">
        <v>54</v>
      </c>
      <c r="BJ5" s="4" t="s">
        <v>39</v>
      </c>
    </row>
    <row r="6" s="85" customFormat="1" ht="77" customHeight="1" spans="1:63">
      <c r="A6" s="94">
        <v>1</v>
      </c>
      <c r="B6" s="193" t="s">
        <v>71</v>
      </c>
      <c r="C6" s="96" t="s">
        <v>72</v>
      </c>
      <c r="D6" s="8" t="s">
        <v>73</v>
      </c>
      <c r="E6" s="8" t="s">
        <v>73</v>
      </c>
      <c r="F6" s="8" t="s">
        <v>73</v>
      </c>
      <c r="G6" s="8" t="s">
        <v>73</v>
      </c>
      <c r="H6" s="8" t="s">
        <v>73</v>
      </c>
      <c r="I6" s="8" t="s">
        <v>73</v>
      </c>
      <c r="J6" s="100"/>
      <c r="K6" s="101"/>
      <c r="L6" s="100"/>
      <c r="M6" s="100"/>
      <c r="N6" s="100"/>
      <c r="O6" s="101"/>
      <c r="P6" s="100"/>
      <c r="Q6" s="100"/>
      <c r="R6" s="100"/>
      <c r="S6" s="100"/>
      <c r="T6" s="100"/>
      <c r="U6" s="100"/>
      <c r="V6" s="100"/>
      <c r="W6" s="100"/>
      <c r="X6" s="100"/>
      <c r="Y6" s="120"/>
      <c r="Z6" s="100"/>
      <c r="AA6" s="120"/>
      <c r="AB6" s="100"/>
      <c r="AC6" s="122"/>
      <c r="AD6" s="122"/>
      <c r="AE6" s="122"/>
      <c r="AF6" s="122"/>
      <c r="AG6" s="122"/>
      <c r="AH6" s="135"/>
      <c r="AI6" s="135"/>
      <c r="AJ6" s="135"/>
      <c r="AK6" s="135"/>
      <c r="AL6" s="135"/>
      <c r="AM6" s="135"/>
      <c r="AN6" s="135"/>
      <c r="AO6" s="13">
        <v>34</v>
      </c>
      <c r="AP6" s="13" t="e">
        <f>#REF!</f>
        <v>#REF!</v>
      </c>
      <c r="AQ6" s="118">
        <f>180000/10000</f>
        <v>18</v>
      </c>
      <c r="AR6" s="13" t="s">
        <v>73</v>
      </c>
      <c r="AS6" s="13" t="s">
        <v>73</v>
      </c>
      <c r="AT6" s="13" t="s">
        <v>74</v>
      </c>
      <c r="AU6" s="13" t="s">
        <v>73</v>
      </c>
      <c r="AV6" s="13" t="s">
        <v>73</v>
      </c>
      <c r="AW6" s="13" t="s">
        <v>73</v>
      </c>
      <c r="AX6" s="135"/>
      <c r="AY6" s="135"/>
      <c r="AZ6" s="135"/>
      <c r="BA6" s="135"/>
      <c r="BB6" s="135"/>
      <c r="BC6" s="135"/>
      <c r="BD6" s="135"/>
      <c r="BE6" s="135"/>
      <c r="BF6" s="135"/>
      <c r="BG6" s="135"/>
      <c r="BH6" s="135"/>
      <c r="BI6" s="135"/>
      <c r="BJ6" s="135"/>
      <c r="BK6" s="85">
        <f>M6+P6+U6+AB6+AQ6+AZ6+BI6</f>
        <v>18</v>
      </c>
    </row>
    <row r="7" s="85" customFormat="1" ht="77" customHeight="1" spans="1:64">
      <c r="A7" s="97">
        <v>2</v>
      </c>
      <c r="B7" s="43" t="s">
        <v>75</v>
      </c>
      <c r="C7" s="99" t="s">
        <v>72</v>
      </c>
      <c r="D7" s="8" t="s">
        <v>73</v>
      </c>
      <c r="E7" s="8" t="s">
        <v>73</v>
      </c>
      <c r="F7" s="8" t="s">
        <v>73</v>
      </c>
      <c r="G7" s="8" t="s">
        <v>73</v>
      </c>
      <c r="H7" s="8" t="s">
        <v>73</v>
      </c>
      <c r="I7" s="8" t="s">
        <v>73</v>
      </c>
      <c r="J7" s="105" t="s">
        <v>76</v>
      </c>
      <c r="K7" s="101">
        <v>15</v>
      </c>
      <c r="L7" s="106">
        <f t="shared" ref="L7:L14" si="0">K7*50/10000</f>
        <v>0.075</v>
      </c>
      <c r="M7" s="194" t="e">
        <f>#REF!</f>
        <v>#REF!</v>
      </c>
      <c r="N7" s="105" t="s">
        <v>73</v>
      </c>
      <c r="O7" s="101">
        <f>VLOOKUP(B7,Sheet1!$A$16:$B$24,2,FALSE)</f>
        <v>19</v>
      </c>
      <c r="P7" s="105">
        <f t="shared" ref="P7:P14" si="1">O7*2000/10000</f>
        <v>3.8</v>
      </c>
      <c r="Q7" s="105" t="s">
        <v>77</v>
      </c>
      <c r="R7" s="105" t="s">
        <v>77</v>
      </c>
      <c r="S7" s="105"/>
      <c r="T7" s="105"/>
      <c r="U7" s="105"/>
      <c r="V7" s="105"/>
      <c r="W7" s="105"/>
      <c r="X7" s="105"/>
      <c r="Y7" s="126"/>
      <c r="Z7" s="105"/>
      <c r="AA7" s="126"/>
      <c r="AB7" s="105"/>
      <c r="AC7" s="125"/>
      <c r="AD7" s="125"/>
      <c r="AE7" s="125"/>
      <c r="AF7" s="125"/>
      <c r="AG7" s="125"/>
      <c r="AH7" s="125"/>
      <c r="AI7" s="125"/>
      <c r="AJ7" s="125"/>
      <c r="AK7" s="125"/>
      <c r="AL7" s="125"/>
      <c r="AM7" s="125"/>
      <c r="AN7" s="125"/>
      <c r="AO7" s="13"/>
      <c r="AP7" s="13"/>
      <c r="AQ7" s="118"/>
      <c r="AR7" s="13"/>
      <c r="AS7" s="13"/>
      <c r="AT7" s="13"/>
      <c r="AU7" s="13"/>
      <c r="AV7" s="13"/>
      <c r="AW7" s="13"/>
      <c r="AX7" s="125"/>
      <c r="AY7" s="125"/>
      <c r="AZ7" s="125"/>
      <c r="BA7" s="125"/>
      <c r="BB7" s="125"/>
      <c r="BC7" s="125"/>
      <c r="BD7" s="125"/>
      <c r="BE7" s="125"/>
      <c r="BF7" s="125"/>
      <c r="BG7" s="125"/>
      <c r="BH7" s="125"/>
      <c r="BI7" s="125"/>
      <c r="BJ7" s="125"/>
      <c r="BK7" s="85" t="e">
        <f>M7+P7+U7+AB7+AQ7+AZ7+BI7</f>
        <v>#REF!</v>
      </c>
      <c r="BL7" s="85" t="s">
        <v>78</v>
      </c>
    </row>
    <row r="8" s="85" customFormat="1" ht="77" customHeight="1" spans="1:63">
      <c r="A8" s="97">
        <v>3</v>
      </c>
      <c r="B8" s="4" t="s">
        <v>79</v>
      </c>
      <c r="C8" s="99" t="s">
        <v>72</v>
      </c>
      <c r="D8" s="13" t="s">
        <v>73</v>
      </c>
      <c r="E8" s="13" t="s">
        <v>73</v>
      </c>
      <c r="F8" s="13" t="s">
        <v>73</v>
      </c>
      <c r="G8" s="13" t="s">
        <v>73</v>
      </c>
      <c r="H8" s="13" t="s">
        <v>73</v>
      </c>
      <c r="I8" s="13" t="s">
        <v>73</v>
      </c>
      <c r="J8" s="105" t="s">
        <v>73</v>
      </c>
      <c r="K8" s="101">
        <v>14</v>
      </c>
      <c r="L8" s="106">
        <f t="shared" si="0"/>
        <v>0.07</v>
      </c>
      <c r="M8" s="107" t="e">
        <f>#REF!</f>
        <v>#REF!</v>
      </c>
      <c r="N8" s="105" t="s">
        <v>73</v>
      </c>
      <c r="O8" s="101">
        <f>VLOOKUP(B8,Sheet1!$A$16:$B$24,2,FALSE)</f>
        <v>7</v>
      </c>
      <c r="P8" s="105">
        <f t="shared" si="1"/>
        <v>1.4</v>
      </c>
      <c r="Q8" s="105" t="s">
        <v>77</v>
      </c>
      <c r="R8" s="105" t="s">
        <v>77</v>
      </c>
      <c r="S8" s="105"/>
      <c r="T8" s="105"/>
      <c r="U8" s="105"/>
      <c r="V8" s="105"/>
      <c r="W8" s="105"/>
      <c r="X8" s="105"/>
      <c r="Y8" s="123">
        <v>26</v>
      </c>
      <c r="Z8" s="124">
        <v>0.186</v>
      </c>
      <c r="AA8" s="123" t="e">
        <f>#REF!</f>
        <v>#REF!</v>
      </c>
      <c r="AB8" s="106" t="e">
        <f t="shared" ref="AB8:AB12" si="2">AA8*60/10000</f>
        <v>#REF!</v>
      </c>
      <c r="AC8" s="125" t="s">
        <v>73</v>
      </c>
      <c r="AD8" s="125" t="s">
        <v>73</v>
      </c>
      <c r="AE8" s="125" t="s">
        <v>73</v>
      </c>
      <c r="AF8" s="125" t="s">
        <v>80</v>
      </c>
      <c r="AG8" s="125" t="s">
        <v>81</v>
      </c>
      <c r="AH8" s="136" t="s">
        <v>73</v>
      </c>
      <c r="AI8" s="137"/>
      <c r="AJ8" s="137"/>
      <c r="AK8" s="137"/>
      <c r="AL8" s="137"/>
      <c r="AM8" s="137"/>
      <c r="AN8" s="138"/>
      <c r="AO8" s="13">
        <v>51</v>
      </c>
      <c r="AP8" s="13">
        <v>51</v>
      </c>
      <c r="AQ8" s="118">
        <v>30</v>
      </c>
      <c r="AR8" s="13" t="s">
        <v>73</v>
      </c>
      <c r="AS8" s="13" t="s">
        <v>73</v>
      </c>
      <c r="AT8" s="13" t="s">
        <v>73</v>
      </c>
      <c r="AU8" s="13" t="s">
        <v>73</v>
      </c>
      <c r="AV8" s="13" t="s">
        <v>73</v>
      </c>
      <c r="AW8" s="13" t="s">
        <v>73</v>
      </c>
      <c r="AX8" s="135"/>
      <c r="AY8" s="135"/>
      <c r="AZ8" s="135"/>
      <c r="BA8" s="135"/>
      <c r="BB8" s="135"/>
      <c r="BC8" s="135"/>
      <c r="BD8" s="135"/>
      <c r="BE8" s="135"/>
      <c r="BF8" s="135"/>
      <c r="BG8" s="135"/>
      <c r="BH8" s="135"/>
      <c r="BI8" s="135"/>
      <c r="BJ8" s="135"/>
      <c r="BK8" s="85" t="e">
        <f>M8+P8+U8+AB8+AQ8+AZ8+BI8+5</f>
        <v>#REF!</v>
      </c>
    </row>
    <row r="9" s="85" customFormat="1" ht="77" customHeight="1" spans="1:63">
      <c r="A9" s="97">
        <v>4</v>
      </c>
      <c r="B9" s="43" t="s">
        <v>82</v>
      </c>
      <c r="C9" s="99" t="s">
        <v>72</v>
      </c>
      <c r="D9" s="13" t="s">
        <v>73</v>
      </c>
      <c r="E9" s="13" t="s">
        <v>73</v>
      </c>
      <c r="F9" s="13" t="s">
        <v>73</v>
      </c>
      <c r="G9" s="13" t="s">
        <v>73</v>
      </c>
      <c r="H9" s="13" t="s">
        <v>73</v>
      </c>
      <c r="I9" s="13" t="s">
        <v>73</v>
      </c>
      <c r="J9" s="105"/>
      <c r="K9" s="101"/>
      <c r="L9" s="106"/>
      <c r="M9" s="107"/>
      <c r="N9" s="105"/>
      <c r="O9" s="101"/>
      <c r="P9" s="105"/>
      <c r="Q9" s="105"/>
      <c r="R9" s="105"/>
      <c r="S9" s="13"/>
      <c r="T9" s="13"/>
      <c r="U9" s="118"/>
      <c r="V9" s="13"/>
      <c r="W9" s="105"/>
      <c r="X9" s="105"/>
      <c r="Y9" s="126"/>
      <c r="Z9" s="127"/>
      <c r="AA9" s="126"/>
      <c r="AB9" s="105"/>
      <c r="AC9" s="125"/>
      <c r="AD9" s="125"/>
      <c r="AE9" s="125"/>
      <c r="AF9" s="125"/>
      <c r="AG9" s="125"/>
      <c r="AH9" s="125"/>
      <c r="AI9" s="125"/>
      <c r="AJ9" s="125"/>
      <c r="AK9" s="125"/>
      <c r="AL9" s="125"/>
      <c r="AM9" s="125"/>
      <c r="AN9" s="125"/>
      <c r="AO9" s="13">
        <v>54</v>
      </c>
      <c r="AP9" s="13">
        <v>54</v>
      </c>
      <c r="AQ9" s="118">
        <v>30</v>
      </c>
      <c r="AR9" s="13" t="s">
        <v>73</v>
      </c>
      <c r="AS9" s="13" t="s">
        <v>73</v>
      </c>
      <c r="AT9" s="13" t="s">
        <v>73</v>
      </c>
      <c r="AU9" s="13" t="s">
        <v>73</v>
      </c>
      <c r="AV9" s="13" t="s">
        <v>73</v>
      </c>
      <c r="AW9" s="13" t="s">
        <v>73</v>
      </c>
      <c r="AX9" s="125"/>
      <c r="AY9" s="125"/>
      <c r="AZ9" s="125"/>
      <c r="BA9" s="125"/>
      <c r="BB9" s="125"/>
      <c r="BC9" s="125"/>
      <c r="BD9" s="125"/>
      <c r="BE9" s="125"/>
      <c r="BF9" s="125"/>
      <c r="BG9" s="125"/>
      <c r="BH9" s="125"/>
      <c r="BI9" s="125"/>
      <c r="BJ9" s="125"/>
      <c r="BK9" s="85">
        <f t="shared" ref="BK7:BK17" si="3">M9+P9+U9+AB9+AQ9+AZ9+BI9</f>
        <v>30</v>
      </c>
    </row>
    <row r="10" s="85" customFormat="1" ht="77" customHeight="1" spans="1:64">
      <c r="A10" s="97">
        <v>5</v>
      </c>
      <c r="B10" s="43" t="s">
        <v>83</v>
      </c>
      <c r="C10" s="99" t="s">
        <v>72</v>
      </c>
      <c r="D10" s="13" t="s">
        <v>73</v>
      </c>
      <c r="E10" s="13" t="s">
        <v>73</v>
      </c>
      <c r="F10" s="13" t="s">
        <v>73</v>
      </c>
      <c r="G10" s="13" t="s">
        <v>73</v>
      </c>
      <c r="H10" s="13" t="s">
        <v>73</v>
      </c>
      <c r="I10" s="13" t="s">
        <v>73</v>
      </c>
      <c r="J10" s="105" t="s">
        <v>84</v>
      </c>
      <c r="K10" s="101">
        <v>207</v>
      </c>
      <c r="L10" s="106">
        <f t="shared" si="0"/>
        <v>1.035</v>
      </c>
      <c r="M10" s="107" t="e">
        <f>#REF!</f>
        <v>#REF!</v>
      </c>
      <c r="N10" s="105" t="s">
        <v>73</v>
      </c>
      <c r="O10" s="101">
        <f>VLOOKUP(B10,Sheet1!$A$16:$B$24,2,FALSE)</f>
        <v>11</v>
      </c>
      <c r="P10" s="105">
        <f t="shared" si="1"/>
        <v>2.2</v>
      </c>
      <c r="Q10" s="105" t="s">
        <v>77</v>
      </c>
      <c r="R10" s="105" t="s">
        <v>77</v>
      </c>
      <c r="S10" s="13">
        <v>207</v>
      </c>
      <c r="T10" s="13" t="e">
        <f>#REF!</f>
        <v>#REF!</v>
      </c>
      <c r="U10" s="118">
        <v>4</v>
      </c>
      <c r="V10" s="13" t="s">
        <v>73</v>
      </c>
      <c r="W10" s="105" t="s">
        <v>73</v>
      </c>
      <c r="X10" s="105"/>
      <c r="Y10" s="126">
        <v>207</v>
      </c>
      <c r="Z10" s="127">
        <f t="shared" ref="Z8:Z12" si="4">Y10*60/10000</f>
        <v>1.242</v>
      </c>
      <c r="AA10" s="123" t="e">
        <f>#REF!</f>
        <v>#REF!</v>
      </c>
      <c r="AB10" s="106" t="e">
        <f t="shared" si="2"/>
        <v>#REF!</v>
      </c>
      <c r="AC10" s="125" t="s">
        <v>73</v>
      </c>
      <c r="AD10" s="125" t="s">
        <v>73</v>
      </c>
      <c r="AE10" s="125" t="s">
        <v>85</v>
      </c>
      <c r="AF10" s="125" t="s">
        <v>73</v>
      </c>
      <c r="AG10" s="125"/>
      <c r="AH10" s="125"/>
      <c r="AI10" s="125"/>
      <c r="AJ10" s="125"/>
      <c r="AK10" s="125"/>
      <c r="AL10" s="125"/>
      <c r="AM10" s="125"/>
      <c r="AN10" s="125"/>
      <c r="AO10" s="13"/>
      <c r="AP10" s="13"/>
      <c r="AQ10" s="118"/>
      <c r="AR10" s="13"/>
      <c r="AS10" s="13"/>
      <c r="AT10" s="13"/>
      <c r="AU10" s="13"/>
      <c r="AV10" s="13"/>
      <c r="AW10" s="13"/>
      <c r="AX10" s="125"/>
      <c r="AY10" s="125"/>
      <c r="AZ10" s="125"/>
      <c r="BA10" s="125"/>
      <c r="BB10" s="125"/>
      <c r="BC10" s="125"/>
      <c r="BD10" s="125"/>
      <c r="BE10" s="125"/>
      <c r="BF10" s="125"/>
      <c r="BG10" s="125"/>
      <c r="BH10" s="125"/>
      <c r="BI10" s="125"/>
      <c r="BJ10" s="125"/>
      <c r="BK10" s="85" t="e">
        <f t="shared" si="3"/>
        <v>#REF!</v>
      </c>
      <c r="BL10" s="85" t="s">
        <v>86</v>
      </c>
    </row>
    <row r="11" s="85" customFormat="1" ht="67" customHeight="1" spans="1:64">
      <c r="A11" s="97">
        <v>6</v>
      </c>
      <c r="B11" s="43" t="s">
        <v>87</v>
      </c>
      <c r="C11" s="99" t="s">
        <v>72</v>
      </c>
      <c r="D11" s="13" t="s">
        <v>73</v>
      </c>
      <c r="E11" s="13" t="s">
        <v>73</v>
      </c>
      <c r="F11" s="13" t="s">
        <v>73</v>
      </c>
      <c r="G11" s="13" t="s">
        <v>73</v>
      </c>
      <c r="H11" s="13" t="s">
        <v>73</v>
      </c>
      <c r="I11" s="13" t="s">
        <v>73</v>
      </c>
      <c r="J11" s="105" t="s">
        <v>88</v>
      </c>
      <c r="K11" s="101">
        <v>410</v>
      </c>
      <c r="L11" s="106">
        <f t="shared" si="0"/>
        <v>2.05</v>
      </c>
      <c r="M11" s="107" t="e">
        <f>#REF!</f>
        <v>#REF!</v>
      </c>
      <c r="N11" s="105" t="s">
        <v>73</v>
      </c>
      <c r="O11" s="101">
        <f>VLOOKUP(B11,Sheet1!$A$16:$B$24,2,FALSE)</f>
        <v>25</v>
      </c>
      <c r="P11" s="105">
        <f t="shared" si="1"/>
        <v>5</v>
      </c>
      <c r="Q11" s="105" t="s">
        <v>77</v>
      </c>
      <c r="R11" s="105" t="s">
        <v>77</v>
      </c>
      <c r="S11" s="13">
        <v>410</v>
      </c>
      <c r="T11" s="13" t="e">
        <f>#REF!-#REF!</f>
        <v>#REF!</v>
      </c>
      <c r="U11" s="118">
        <v>8</v>
      </c>
      <c r="V11" s="13" t="s">
        <v>73</v>
      </c>
      <c r="W11" s="13" t="s">
        <v>89</v>
      </c>
      <c r="X11" s="105"/>
      <c r="Y11" s="126">
        <v>410</v>
      </c>
      <c r="Z11" s="127">
        <f t="shared" si="4"/>
        <v>2.46</v>
      </c>
      <c r="AA11" s="123" t="e">
        <f>#REF!</f>
        <v>#REF!</v>
      </c>
      <c r="AB11" s="106" t="e">
        <f t="shared" si="2"/>
        <v>#REF!</v>
      </c>
      <c r="AC11" s="125" t="s">
        <v>73</v>
      </c>
      <c r="AD11" s="125" t="s">
        <v>73</v>
      </c>
      <c r="AE11" s="125" t="s">
        <v>73</v>
      </c>
      <c r="AF11" s="125" t="s">
        <v>73</v>
      </c>
      <c r="AG11" s="125"/>
      <c r="AH11" s="125"/>
      <c r="AI11" s="125"/>
      <c r="AJ11" s="125"/>
      <c r="AK11" s="125"/>
      <c r="AL11" s="125"/>
      <c r="AM11" s="125"/>
      <c r="AN11" s="125"/>
      <c r="AO11" s="13">
        <v>56</v>
      </c>
      <c r="AP11" s="13">
        <v>56</v>
      </c>
      <c r="AQ11" s="118">
        <v>30</v>
      </c>
      <c r="AR11" s="13" t="s">
        <v>73</v>
      </c>
      <c r="AS11" s="13" t="s">
        <v>73</v>
      </c>
      <c r="AT11" s="13" t="s">
        <v>73</v>
      </c>
      <c r="AU11" s="13" t="s">
        <v>73</v>
      </c>
      <c r="AV11" s="13" t="s">
        <v>73</v>
      </c>
      <c r="AW11" s="13" t="s">
        <v>73</v>
      </c>
      <c r="AX11" s="125"/>
      <c r="AY11" s="125"/>
      <c r="AZ11" s="125"/>
      <c r="BA11" s="125"/>
      <c r="BB11" s="125" t="s">
        <v>73</v>
      </c>
      <c r="BC11" s="125">
        <v>6</v>
      </c>
      <c r="BD11" s="125" t="s">
        <v>90</v>
      </c>
      <c r="BE11" s="125">
        <v>6</v>
      </c>
      <c r="BF11" s="125">
        <v>0</v>
      </c>
      <c r="BG11" s="125">
        <v>2</v>
      </c>
      <c r="BH11" s="125">
        <v>4</v>
      </c>
      <c r="BI11" s="125">
        <f>(BF11*200+BG11*300+BH11*500)/10000</f>
        <v>0.26</v>
      </c>
      <c r="BJ11" s="152" t="s">
        <v>73</v>
      </c>
      <c r="BK11" s="85" t="e">
        <f t="shared" si="3"/>
        <v>#REF!</v>
      </c>
      <c r="BL11" s="85" t="s">
        <v>91</v>
      </c>
    </row>
    <row r="12" s="85" customFormat="1" ht="51" customHeight="1" spans="1:64">
      <c r="A12" s="97">
        <v>7</v>
      </c>
      <c r="B12" s="43" t="s">
        <v>92</v>
      </c>
      <c r="C12" s="99" t="s">
        <v>72</v>
      </c>
      <c r="D12" s="13" t="s">
        <v>73</v>
      </c>
      <c r="E12" s="13" t="s">
        <v>73</v>
      </c>
      <c r="F12" s="13" t="s">
        <v>73</v>
      </c>
      <c r="G12" s="13" t="s">
        <v>73</v>
      </c>
      <c r="H12" s="13" t="s">
        <v>73</v>
      </c>
      <c r="I12" s="13" t="s">
        <v>73</v>
      </c>
      <c r="J12" s="105" t="s">
        <v>93</v>
      </c>
      <c r="K12" s="101">
        <v>413</v>
      </c>
      <c r="L12" s="106">
        <f t="shared" si="0"/>
        <v>2.065</v>
      </c>
      <c r="M12" s="107" t="e">
        <f>#REF!</f>
        <v>#REF!</v>
      </c>
      <c r="N12" s="105" t="s">
        <v>73</v>
      </c>
      <c r="O12" s="101">
        <f>VLOOKUP(B12,Sheet1!$A$16:$B$24,2,FALSE)</f>
        <v>14</v>
      </c>
      <c r="P12" s="105">
        <f t="shared" si="1"/>
        <v>2.8</v>
      </c>
      <c r="Q12" s="105" t="s">
        <v>77</v>
      </c>
      <c r="R12" s="105" t="s">
        <v>77</v>
      </c>
      <c r="S12" s="13">
        <v>413</v>
      </c>
      <c r="T12" s="13" t="e">
        <f>#REF!-#REF!</f>
        <v>#REF!</v>
      </c>
      <c r="U12" s="118">
        <v>8</v>
      </c>
      <c r="V12" s="13" t="s">
        <v>73</v>
      </c>
      <c r="W12" s="119" t="s">
        <v>94</v>
      </c>
      <c r="X12" s="105" t="s">
        <v>95</v>
      </c>
      <c r="Y12" s="123">
        <v>413</v>
      </c>
      <c r="Z12" s="127">
        <f t="shared" si="4"/>
        <v>2.478</v>
      </c>
      <c r="AA12" s="123" t="e">
        <f>#REF!</f>
        <v>#REF!</v>
      </c>
      <c r="AB12" s="106" t="e">
        <f t="shared" si="2"/>
        <v>#REF!</v>
      </c>
      <c r="AC12" s="125" t="s">
        <v>73</v>
      </c>
      <c r="AD12" s="125" t="s">
        <v>73</v>
      </c>
      <c r="AE12" s="125" t="s">
        <v>96</v>
      </c>
      <c r="AF12" s="125" t="s">
        <v>73</v>
      </c>
      <c r="AG12" s="125"/>
      <c r="AH12" s="125"/>
      <c r="AI12" s="125"/>
      <c r="AJ12" s="125"/>
      <c r="AK12" s="125"/>
      <c r="AL12" s="125"/>
      <c r="AM12" s="125"/>
      <c r="AN12" s="125"/>
      <c r="AO12" s="13"/>
      <c r="AP12" s="13"/>
      <c r="AQ12" s="118"/>
      <c r="AR12" s="13"/>
      <c r="AS12" s="13"/>
      <c r="AT12" s="13"/>
      <c r="AU12" s="13"/>
      <c r="AV12" s="13"/>
      <c r="AW12" s="13"/>
      <c r="AX12" s="125"/>
      <c r="AY12" s="125"/>
      <c r="AZ12" s="125"/>
      <c r="BA12" s="125"/>
      <c r="BB12" s="125" t="s">
        <v>97</v>
      </c>
      <c r="BC12" s="125">
        <v>12</v>
      </c>
      <c r="BD12" s="125" t="s">
        <v>98</v>
      </c>
      <c r="BE12" s="125">
        <v>12</v>
      </c>
      <c r="BF12" s="125">
        <v>0</v>
      </c>
      <c r="BG12" s="125">
        <v>4</v>
      </c>
      <c r="BH12" s="125">
        <v>8</v>
      </c>
      <c r="BI12" s="125">
        <v>0.52</v>
      </c>
      <c r="BJ12" s="152" t="s">
        <v>73</v>
      </c>
      <c r="BK12" s="85" t="e">
        <f t="shared" si="3"/>
        <v>#REF!</v>
      </c>
      <c r="BL12" s="85" t="s">
        <v>99</v>
      </c>
    </row>
    <row r="13" s="85" customFormat="1" ht="77" customHeight="1" spans="1:64">
      <c r="A13" s="97">
        <v>8</v>
      </c>
      <c r="B13" s="43" t="s">
        <v>100</v>
      </c>
      <c r="C13" s="99" t="s">
        <v>72</v>
      </c>
      <c r="D13" s="13" t="s">
        <v>73</v>
      </c>
      <c r="E13" s="13" t="s">
        <v>73</v>
      </c>
      <c r="F13" s="13" t="s">
        <v>73</v>
      </c>
      <c r="G13" s="13" t="s">
        <v>73</v>
      </c>
      <c r="H13" s="13" t="s">
        <v>101</v>
      </c>
      <c r="I13" s="13" t="s">
        <v>73</v>
      </c>
      <c r="J13" s="105" t="s">
        <v>73</v>
      </c>
      <c r="K13" s="101">
        <v>17</v>
      </c>
      <c r="L13" s="106">
        <f t="shared" si="0"/>
        <v>0.085</v>
      </c>
      <c r="M13" s="107" t="e">
        <f>#REF!</f>
        <v>#REF!</v>
      </c>
      <c r="N13" s="105" t="s">
        <v>73</v>
      </c>
      <c r="O13" s="101">
        <f>VLOOKUP(B13,Sheet1!$A$16:$B$24,2,FALSE)</f>
        <v>1</v>
      </c>
      <c r="P13" s="105">
        <f t="shared" si="1"/>
        <v>0.2</v>
      </c>
      <c r="Q13" s="105" t="s">
        <v>77</v>
      </c>
      <c r="R13" s="105" t="s">
        <v>77</v>
      </c>
      <c r="S13" s="13"/>
      <c r="T13" s="13"/>
      <c r="U13" s="118"/>
      <c r="V13" s="13"/>
      <c r="W13" s="105"/>
      <c r="X13" s="105"/>
      <c r="Y13" s="126"/>
      <c r="Z13" s="127"/>
      <c r="AA13" s="123"/>
      <c r="AB13" s="105"/>
      <c r="AC13" s="125"/>
      <c r="AD13" s="125"/>
      <c r="AE13" s="125"/>
      <c r="AF13" s="125"/>
      <c r="AG13" s="125"/>
      <c r="AH13" s="125"/>
      <c r="AI13" s="125"/>
      <c r="AJ13" s="125"/>
      <c r="AK13" s="125"/>
      <c r="AL13" s="125"/>
      <c r="AM13" s="125"/>
      <c r="AN13" s="125"/>
      <c r="AO13" s="13"/>
      <c r="AP13" s="13"/>
      <c r="AQ13" s="118"/>
      <c r="AR13" s="13"/>
      <c r="AS13" s="13"/>
      <c r="AT13" s="13"/>
      <c r="AU13" s="13"/>
      <c r="AV13" s="13"/>
      <c r="AW13" s="13"/>
      <c r="AX13" s="125"/>
      <c r="AY13" s="125"/>
      <c r="AZ13" s="125"/>
      <c r="BA13" s="125"/>
      <c r="BB13" s="125"/>
      <c r="BC13" s="125"/>
      <c r="BD13" s="125"/>
      <c r="BE13" s="125"/>
      <c r="BF13" s="125"/>
      <c r="BG13" s="125"/>
      <c r="BH13" s="125"/>
      <c r="BI13" s="125"/>
      <c r="BJ13" s="125"/>
      <c r="BK13" s="85" t="e">
        <f t="shared" si="3"/>
        <v>#REF!</v>
      </c>
      <c r="BL13" s="85" t="s">
        <v>102</v>
      </c>
    </row>
    <row r="14" s="85" customFormat="1" ht="44" customHeight="1" spans="1:64">
      <c r="A14" s="97">
        <v>9</v>
      </c>
      <c r="B14" s="43" t="s">
        <v>103</v>
      </c>
      <c r="C14" s="99" t="s">
        <v>72</v>
      </c>
      <c r="D14" s="13" t="s">
        <v>73</v>
      </c>
      <c r="E14" s="13" t="s">
        <v>73</v>
      </c>
      <c r="F14" s="13" t="s">
        <v>73</v>
      </c>
      <c r="G14" s="13" t="s">
        <v>73</v>
      </c>
      <c r="H14" s="13" t="s">
        <v>73</v>
      </c>
      <c r="I14" s="13" t="s">
        <v>73</v>
      </c>
      <c r="J14" s="105" t="s">
        <v>104</v>
      </c>
      <c r="K14" s="101">
        <v>221</v>
      </c>
      <c r="L14" s="106">
        <f t="shared" si="0"/>
        <v>1.105</v>
      </c>
      <c r="M14" s="107" t="e">
        <f>#REF!</f>
        <v>#REF!</v>
      </c>
      <c r="N14" s="105" t="s">
        <v>73</v>
      </c>
      <c r="O14" s="101">
        <f>VLOOKUP(B14,Sheet1!$A$16:$B$24,2,FALSE)</f>
        <v>23</v>
      </c>
      <c r="P14" s="105">
        <f t="shared" si="1"/>
        <v>4.6</v>
      </c>
      <c r="Q14" s="105" t="s">
        <v>77</v>
      </c>
      <c r="R14" s="105" t="s">
        <v>77</v>
      </c>
      <c r="S14" s="13">
        <v>221</v>
      </c>
      <c r="T14" s="13" t="e">
        <f>#REF!-#REF!</f>
        <v>#REF!</v>
      </c>
      <c r="U14" s="118">
        <v>4</v>
      </c>
      <c r="V14" s="13" t="s">
        <v>105</v>
      </c>
      <c r="W14" s="118" t="s">
        <v>106</v>
      </c>
      <c r="X14" s="119" t="s">
        <v>107</v>
      </c>
      <c r="Y14" s="128">
        <v>221</v>
      </c>
      <c r="Z14" s="127">
        <f>Y14*60/10000</f>
        <v>1.326</v>
      </c>
      <c r="AA14" s="128" t="e">
        <f>#REF!</f>
        <v>#REF!</v>
      </c>
      <c r="AB14" s="106" t="e">
        <f>AA14*60/10000</f>
        <v>#REF!</v>
      </c>
      <c r="AC14" s="125" t="s">
        <v>73</v>
      </c>
      <c r="AD14" s="125" t="s">
        <v>73</v>
      </c>
      <c r="AE14" s="125" t="s">
        <v>108</v>
      </c>
      <c r="AF14" s="125" t="s">
        <v>73</v>
      </c>
      <c r="AG14" s="125"/>
      <c r="AH14" s="125"/>
      <c r="AI14" s="125"/>
      <c r="AJ14" s="125"/>
      <c r="AK14" s="125"/>
      <c r="AL14" s="125"/>
      <c r="AM14" s="125"/>
      <c r="AN14" s="125"/>
      <c r="AO14" s="13">
        <v>54</v>
      </c>
      <c r="AP14" s="13">
        <v>54</v>
      </c>
      <c r="AQ14" s="118">
        <v>30</v>
      </c>
      <c r="AR14" s="13" t="s">
        <v>73</v>
      </c>
      <c r="AS14" s="13" t="s">
        <v>73</v>
      </c>
      <c r="AT14" s="13" t="s">
        <v>73</v>
      </c>
      <c r="AU14" s="13" t="s">
        <v>73</v>
      </c>
      <c r="AV14" s="13" t="s">
        <v>73</v>
      </c>
      <c r="AW14" s="13" t="s">
        <v>73</v>
      </c>
      <c r="AX14" s="125" t="s">
        <v>73</v>
      </c>
      <c r="AY14" s="125" t="s">
        <v>109</v>
      </c>
      <c r="AZ14" s="125">
        <v>0.2</v>
      </c>
      <c r="BA14" s="125" t="s">
        <v>110</v>
      </c>
      <c r="BB14" s="152" t="s">
        <v>73</v>
      </c>
      <c r="BC14" s="153">
        <v>4</v>
      </c>
      <c r="BD14" s="154" t="s">
        <v>111</v>
      </c>
      <c r="BE14" s="125">
        <v>4</v>
      </c>
      <c r="BF14" s="125">
        <v>0</v>
      </c>
      <c r="BG14" s="125">
        <v>1</v>
      </c>
      <c r="BH14" s="125">
        <v>3</v>
      </c>
      <c r="BI14" s="125">
        <v>0.18</v>
      </c>
      <c r="BJ14" s="152" t="s">
        <v>73</v>
      </c>
      <c r="BK14" s="85" t="e">
        <f t="shared" si="3"/>
        <v>#REF!</v>
      </c>
      <c r="BL14" s="85" t="s">
        <v>112</v>
      </c>
    </row>
    <row r="15" s="85" customFormat="1" ht="77" customHeight="1" spans="1:63">
      <c r="A15" s="97">
        <v>10</v>
      </c>
      <c r="B15" s="43" t="s">
        <v>113</v>
      </c>
      <c r="C15" s="99" t="s">
        <v>114</v>
      </c>
      <c r="D15" s="13" t="s">
        <v>73</v>
      </c>
      <c r="E15" s="13" t="s">
        <v>73</v>
      </c>
      <c r="F15" s="13" t="s">
        <v>73</v>
      </c>
      <c r="G15" s="13" t="s">
        <v>73</v>
      </c>
      <c r="H15" s="13" t="s">
        <v>73</v>
      </c>
      <c r="I15" s="13" t="s">
        <v>73</v>
      </c>
      <c r="J15" s="105"/>
      <c r="K15" s="101"/>
      <c r="L15" s="105"/>
      <c r="M15" s="108"/>
      <c r="N15" s="105"/>
      <c r="O15" s="101"/>
      <c r="P15" s="105"/>
      <c r="Q15" s="105"/>
      <c r="R15" s="105"/>
      <c r="S15" s="105"/>
      <c r="T15" s="105"/>
      <c r="U15" s="105"/>
      <c r="V15" s="105"/>
      <c r="W15" s="105"/>
      <c r="X15" s="105"/>
      <c r="Y15" s="126"/>
      <c r="Z15" s="105"/>
      <c r="AA15" s="126"/>
      <c r="AB15" s="105"/>
      <c r="AC15" s="125"/>
      <c r="AD15" s="125"/>
      <c r="AE15" s="125"/>
      <c r="AF15" s="125"/>
      <c r="AG15" s="125"/>
      <c r="AH15" s="125"/>
      <c r="AI15" s="125"/>
      <c r="AJ15" s="125"/>
      <c r="AK15" s="125"/>
      <c r="AL15" s="125"/>
      <c r="AM15" s="125"/>
      <c r="AN15" s="125"/>
      <c r="AO15" s="13"/>
      <c r="AP15" s="13"/>
      <c r="AQ15" s="118"/>
      <c r="AR15" s="13"/>
      <c r="AS15" s="13"/>
      <c r="AT15" s="13"/>
      <c r="AU15" s="13"/>
      <c r="AV15" s="13"/>
      <c r="AW15" s="13"/>
      <c r="AX15" s="125" t="s">
        <v>73</v>
      </c>
      <c r="AY15" s="125" t="s">
        <v>115</v>
      </c>
      <c r="AZ15" s="125">
        <v>0.4</v>
      </c>
      <c r="BA15" s="125" t="s">
        <v>110</v>
      </c>
      <c r="BB15" s="125"/>
      <c r="BC15" s="125"/>
      <c r="BD15" s="125"/>
      <c r="BE15" s="125"/>
      <c r="BF15" s="125"/>
      <c r="BG15" s="125"/>
      <c r="BH15" s="125"/>
      <c r="BI15" s="125"/>
      <c r="BJ15" s="125"/>
      <c r="BK15" s="85">
        <f t="shared" si="3"/>
        <v>0.4</v>
      </c>
    </row>
    <row r="16" s="85" customFormat="1" ht="77" customHeight="1" spans="1:63">
      <c r="A16" s="97">
        <v>11</v>
      </c>
      <c r="B16" s="43" t="s">
        <v>116</v>
      </c>
      <c r="C16" s="99" t="s">
        <v>117</v>
      </c>
      <c r="D16" s="13" t="s">
        <v>73</v>
      </c>
      <c r="E16" s="13" t="s">
        <v>73</v>
      </c>
      <c r="F16" s="13" t="s">
        <v>73</v>
      </c>
      <c r="G16" s="13" t="s">
        <v>73</v>
      </c>
      <c r="H16" s="13" t="s">
        <v>73</v>
      </c>
      <c r="I16" s="13" t="s">
        <v>73</v>
      </c>
      <c r="J16" s="105"/>
      <c r="K16" s="101"/>
      <c r="L16" s="105"/>
      <c r="M16" s="105"/>
      <c r="N16" s="105"/>
      <c r="O16" s="101"/>
      <c r="P16" s="105"/>
      <c r="Q16" s="105"/>
      <c r="R16" s="105"/>
      <c r="S16" s="105"/>
      <c r="T16" s="105"/>
      <c r="U16" s="105"/>
      <c r="V16" s="105"/>
      <c r="W16" s="105"/>
      <c r="X16" s="105"/>
      <c r="Y16" s="126"/>
      <c r="Z16" s="105"/>
      <c r="AA16" s="126"/>
      <c r="AB16" s="105"/>
      <c r="AC16" s="125"/>
      <c r="AD16" s="125"/>
      <c r="AE16" s="125"/>
      <c r="AF16" s="125"/>
      <c r="AG16" s="125"/>
      <c r="AH16" s="125"/>
      <c r="AI16" s="125"/>
      <c r="AJ16" s="125"/>
      <c r="AK16" s="125"/>
      <c r="AL16" s="125"/>
      <c r="AM16" s="125"/>
      <c r="AN16" s="125"/>
      <c r="AO16" s="13">
        <v>73</v>
      </c>
      <c r="AP16" s="13">
        <v>73</v>
      </c>
      <c r="AQ16" s="118">
        <v>30</v>
      </c>
      <c r="AR16" s="13" t="s">
        <v>118</v>
      </c>
      <c r="AS16" s="13" t="s">
        <v>73</v>
      </c>
      <c r="AT16" s="13" t="s">
        <v>73</v>
      </c>
      <c r="AU16" s="13" t="s">
        <v>73</v>
      </c>
      <c r="AV16" s="13" t="s">
        <v>73</v>
      </c>
      <c r="AW16" s="13" t="s">
        <v>73</v>
      </c>
      <c r="AX16" s="125" t="s">
        <v>73</v>
      </c>
      <c r="AY16" s="198"/>
      <c r="AZ16" s="153"/>
      <c r="BA16" s="199"/>
      <c r="BB16" s="125"/>
      <c r="BC16" s="125"/>
      <c r="BD16" s="125"/>
      <c r="BE16" s="125"/>
      <c r="BF16" s="125"/>
      <c r="BG16" s="125"/>
      <c r="BH16" s="125"/>
      <c r="BI16" s="125"/>
      <c r="BJ16" s="125"/>
      <c r="BK16" s="85">
        <f t="shared" si="3"/>
        <v>30</v>
      </c>
    </row>
    <row r="17" s="85" customFormat="1" ht="77" customHeight="1" spans="1:63">
      <c r="A17" s="97">
        <v>12</v>
      </c>
      <c r="B17" s="43" t="s">
        <v>119</v>
      </c>
      <c r="C17" s="99" t="s">
        <v>72</v>
      </c>
      <c r="D17" s="13" t="s">
        <v>73</v>
      </c>
      <c r="E17" s="13" t="s">
        <v>73</v>
      </c>
      <c r="F17" s="13" t="s">
        <v>73</v>
      </c>
      <c r="G17" s="13" t="s">
        <v>73</v>
      </c>
      <c r="H17" s="13" t="s">
        <v>73</v>
      </c>
      <c r="I17" s="13" t="s">
        <v>73</v>
      </c>
      <c r="J17" s="105"/>
      <c r="K17" s="101"/>
      <c r="L17" s="105"/>
      <c r="M17" s="105"/>
      <c r="N17" s="105"/>
      <c r="O17" s="101"/>
      <c r="P17" s="105"/>
      <c r="Q17" s="105"/>
      <c r="R17" s="105"/>
      <c r="S17" s="105"/>
      <c r="T17" s="105"/>
      <c r="U17" s="105"/>
      <c r="V17" s="105"/>
      <c r="W17" s="105"/>
      <c r="X17" s="105"/>
      <c r="Y17" s="126"/>
      <c r="Z17" s="105"/>
      <c r="AA17" s="126"/>
      <c r="AB17" s="105"/>
      <c r="AC17" s="125"/>
      <c r="AD17" s="125"/>
      <c r="AE17" s="125"/>
      <c r="AF17" s="125"/>
      <c r="AG17" s="125"/>
      <c r="AH17" s="125"/>
      <c r="AI17" s="125"/>
      <c r="AJ17" s="125"/>
      <c r="AK17" s="125"/>
      <c r="AL17" s="125"/>
      <c r="AM17" s="125"/>
      <c r="AN17" s="125"/>
      <c r="AO17" s="13"/>
      <c r="AP17" s="13"/>
      <c r="AQ17" s="118"/>
      <c r="AR17" s="13"/>
      <c r="AS17" s="13"/>
      <c r="AT17" s="13"/>
      <c r="AU17" s="13"/>
      <c r="AV17" s="13"/>
      <c r="AW17" s="13"/>
      <c r="AX17" s="125"/>
      <c r="AY17" s="125" t="s">
        <v>120</v>
      </c>
      <c r="AZ17" s="125">
        <v>0.8</v>
      </c>
      <c r="BA17" s="125" t="s">
        <v>110</v>
      </c>
      <c r="BB17" s="125"/>
      <c r="BC17" s="125"/>
      <c r="BD17" s="125"/>
      <c r="BE17" s="125"/>
      <c r="BF17" s="125"/>
      <c r="BG17" s="125"/>
      <c r="BH17" s="125"/>
      <c r="BI17" s="125"/>
      <c r="BJ17" s="125"/>
      <c r="BK17" s="85">
        <f t="shared" si="3"/>
        <v>0.8</v>
      </c>
    </row>
    <row r="18" spans="11:63">
      <c r="K18" s="85">
        <f>SUM(K6:K17)</f>
        <v>1297</v>
      </c>
      <c r="L18" s="85">
        <f>SUM(L6:L17)</f>
        <v>6.485</v>
      </c>
      <c r="M18" s="85" t="e">
        <f>SUM(M6:M17)</f>
        <v>#REF!</v>
      </c>
      <c r="O18" s="85">
        <f>SUM(O6:O17)</f>
        <v>100</v>
      </c>
      <c r="P18" s="85">
        <f>SUM(P6:P17)</f>
        <v>20</v>
      </c>
      <c r="S18" s="85">
        <f>SUM(S6:S17)</f>
        <v>1251</v>
      </c>
      <c r="T18" s="85" t="e">
        <f>SUM(T6:T17)</f>
        <v>#REF!</v>
      </c>
      <c r="U18" s="85">
        <f>SUM(U6:U17)</f>
        <v>24</v>
      </c>
      <c r="Y18" s="85">
        <f>SUM(Y6:Y17)</f>
        <v>1277</v>
      </c>
      <c r="Z18" s="85">
        <f>SUM(Z6:Z17)</f>
        <v>7.692</v>
      </c>
      <c r="AA18" s="85" t="e">
        <f>SUM(AA6:AA17)</f>
        <v>#REF!</v>
      </c>
      <c r="AB18" s="85" t="e">
        <f>SUM(AB6:AB17)</f>
        <v>#REF!</v>
      </c>
      <c r="AO18" s="85">
        <f>SUM(AO6:AO17)</f>
        <v>322</v>
      </c>
      <c r="AP18" s="85" t="e">
        <f>SUM(AP6:AP17)</f>
        <v>#REF!</v>
      </c>
      <c r="AQ18" s="85">
        <f>SUM(AQ6:AQ17)</f>
        <v>168</v>
      </c>
      <c r="AZ18" s="85">
        <f t="shared" ref="AZ18:BI18" si="5">SUM(AZ6:AZ17)</f>
        <v>1.4</v>
      </c>
      <c r="BC18" s="85">
        <f t="shared" si="5"/>
        <v>22</v>
      </c>
      <c r="BE18" s="85">
        <f t="shared" si="5"/>
        <v>22</v>
      </c>
      <c r="BF18" s="85">
        <f t="shared" si="5"/>
        <v>0</v>
      </c>
      <c r="BG18" s="85">
        <f t="shared" si="5"/>
        <v>7</v>
      </c>
      <c r="BH18" s="85">
        <f t="shared" si="5"/>
        <v>15</v>
      </c>
      <c r="BI18" s="85">
        <f t="shared" si="5"/>
        <v>0.96</v>
      </c>
      <c r="BK18" s="85" t="e">
        <f>SUM(BK6:BK17)</f>
        <v>#REF!</v>
      </c>
    </row>
    <row r="19" spans="14:15">
      <c r="N19" s="109"/>
      <c r="O19" s="109"/>
    </row>
    <row r="20" spans="14:15">
      <c r="N20" s="109"/>
      <c r="O20" s="109"/>
    </row>
    <row r="21" spans="14:15">
      <c r="N21" s="109"/>
      <c r="O21" s="109"/>
    </row>
    <row r="22" spans="14:15">
      <c r="N22" s="109"/>
      <c r="O22" s="109"/>
    </row>
    <row r="23" spans="14:15">
      <c r="N23" s="109"/>
      <c r="O23" s="109"/>
    </row>
    <row r="24" spans="14:15">
      <c r="N24" s="109"/>
      <c r="O24" s="109"/>
    </row>
    <row r="25" spans="14:15">
      <c r="N25" s="110"/>
      <c r="O25" s="110"/>
    </row>
  </sheetData>
  <mergeCells count="22">
    <mergeCell ref="A1:BJ1"/>
    <mergeCell ref="A2:BJ2"/>
    <mergeCell ref="J3:M3"/>
    <mergeCell ref="N3:R3"/>
    <mergeCell ref="S3:X3"/>
    <mergeCell ref="Y3:AG3"/>
    <mergeCell ref="AH3:AN3"/>
    <mergeCell ref="AO3:AW3"/>
    <mergeCell ref="AX3:BA3"/>
    <mergeCell ref="BB3:BJ3"/>
    <mergeCell ref="J4:M4"/>
    <mergeCell ref="N4:R4"/>
    <mergeCell ref="S4:X4"/>
    <mergeCell ref="Y4:AG4"/>
    <mergeCell ref="AH4:AN4"/>
    <mergeCell ref="AO4:AW4"/>
    <mergeCell ref="AX4:BA4"/>
    <mergeCell ref="BB4:BJ4"/>
    <mergeCell ref="A3:A5"/>
    <mergeCell ref="B3:B5"/>
    <mergeCell ref="C3:C5"/>
    <mergeCell ref="D3:I4"/>
  </mergeCells>
  <pageMargins left="0.75" right="0.75" top="1" bottom="1" header="0.5" footer="0.5"/>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opLeftCell="A2" workbookViewId="0">
      <selection activeCell="B6" sqref="B6:H8"/>
    </sheetView>
  </sheetViews>
  <sheetFormatPr defaultColWidth="8.72222222222222" defaultRowHeight="14.4" outlineLevelCol="7"/>
  <cols>
    <col min="1" max="1" width="5.90740740740741" style="22" customWidth="1"/>
    <col min="2" max="2" width="29.8148148148148" style="22" customWidth="1"/>
    <col min="3" max="7" width="16.0925925925926" style="22" customWidth="1"/>
    <col min="8" max="8" width="13.7222222222222" style="22" customWidth="1"/>
    <col min="9" max="16384" width="8.72222222222222" style="22"/>
  </cols>
  <sheetData>
    <row r="1" ht="14" customHeight="1" spans="1:5">
      <c r="A1" s="24" t="s">
        <v>182</v>
      </c>
      <c r="B1"/>
      <c r="C1"/>
      <c r="D1"/>
      <c r="E1"/>
    </row>
    <row r="2" ht="47" customHeight="1" spans="1:8">
      <c r="A2" s="25" t="s">
        <v>183</v>
      </c>
      <c r="B2" s="25"/>
      <c r="C2" s="25"/>
      <c r="D2" s="25"/>
      <c r="E2" s="25"/>
      <c r="F2" s="25"/>
      <c r="G2" s="25"/>
      <c r="H2" s="25"/>
    </row>
    <row r="3" spans="1:8">
      <c r="A3"/>
      <c r="B3"/>
      <c r="C3"/>
      <c r="D3"/>
      <c r="G3" s="26"/>
      <c r="H3" s="26" t="s">
        <v>131</v>
      </c>
    </row>
    <row r="4" ht="27" customHeight="1" spans="1:8">
      <c r="A4" s="27" t="s">
        <v>2</v>
      </c>
      <c r="B4" s="27" t="s">
        <v>172</v>
      </c>
      <c r="C4" s="28" t="s">
        <v>192</v>
      </c>
      <c r="D4" s="28"/>
      <c r="E4" s="28"/>
      <c r="F4" s="28"/>
      <c r="G4" s="28"/>
      <c r="H4" s="28"/>
    </row>
    <row r="5" ht="27" customHeight="1" spans="1:8">
      <c r="A5" s="27"/>
      <c r="B5" s="27"/>
      <c r="C5" s="27" t="s">
        <v>133</v>
      </c>
      <c r="D5" s="27" t="s">
        <v>185</v>
      </c>
      <c r="E5" s="27" t="s">
        <v>134</v>
      </c>
      <c r="F5" s="27" t="s">
        <v>186</v>
      </c>
      <c r="G5" s="27" t="s">
        <v>174</v>
      </c>
      <c r="H5" s="27" t="s">
        <v>41</v>
      </c>
    </row>
    <row r="6" s="22" customFormat="1" ht="39" customHeight="1" spans="1:8">
      <c r="A6" s="3">
        <v>1</v>
      </c>
      <c r="B6" s="3"/>
      <c r="C6" s="29"/>
      <c r="D6" s="3"/>
      <c r="E6" s="3"/>
      <c r="F6" s="3"/>
      <c r="G6" s="3"/>
      <c r="H6" s="2"/>
    </row>
    <row r="7" s="22" customFormat="1" ht="39" customHeight="1" spans="1:8">
      <c r="A7" s="3">
        <v>2</v>
      </c>
      <c r="B7" s="3"/>
      <c r="C7" s="29"/>
      <c r="D7" s="3"/>
      <c r="E7" s="3"/>
      <c r="F7" s="3"/>
      <c r="G7" s="3"/>
      <c r="H7" s="2"/>
    </row>
    <row r="8" s="22" customFormat="1" ht="39" customHeight="1" spans="1:8">
      <c r="A8" s="3">
        <v>3</v>
      </c>
      <c r="B8" s="3"/>
      <c r="C8" s="29"/>
      <c r="D8" s="3"/>
      <c r="E8" s="3"/>
      <c r="F8" s="3"/>
      <c r="G8" s="3"/>
      <c r="H8" s="2"/>
    </row>
    <row r="9" s="23" customFormat="1" ht="27" customHeight="1" spans="1:8">
      <c r="A9" s="30" t="s">
        <v>126</v>
      </c>
      <c r="B9" s="31"/>
      <c r="C9" s="32">
        <f t="shared" ref="C9:F9" si="0">SUM(C6:C8)</f>
        <v>0</v>
      </c>
      <c r="D9" s="32">
        <f t="shared" si="0"/>
        <v>0</v>
      </c>
      <c r="E9" s="32">
        <f t="shared" si="0"/>
        <v>0</v>
      </c>
      <c r="F9" s="32">
        <f t="shared" si="0"/>
        <v>0</v>
      </c>
      <c r="G9" s="32">
        <f>C9-E9</f>
        <v>0</v>
      </c>
      <c r="H9" s="200" t="s">
        <v>193</v>
      </c>
    </row>
    <row r="11" ht="44" customHeight="1" spans="1:8">
      <c r="A11" s="33"/>
      <c r="B11" s="33"/>
      <c r="C11" s="33"/>
      <c r="D11" s="33"/>
      <c r="E11" s="33"/>
      <c r="F11" s="33"/>
      <c r="G11" s="33"/>
      <c r="H11" s="33"/>
    </row>
  </sheetData>
  <mergeCells count="6">
    <mergeCell ref="A2:H2"/>
    <mergeCell ref="C4:H4"/>
    <mergeCell ref="A9:B9"/>
    <mergeCell ref="A11:H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F28"/>
  <sheetViews>
    <sheetView topLeftCell="A5" workbookViewId="0">
      <selection activeCell="B15" sqref="B15:F28"/>
    </sheetView>
  </sheetViews>
  <sheetFormatPr defaultColWidth="9" defaultRowHeight="14.4" outlineLevelCol="5"/>
  <cols>
    <col min="1" max="1" width="22.7592592592593" customWidth="1"/>
    <col min="2" max="2" width="24.3796296296296" customWidth="1"/>
    <col min="3" max="3" width="24.5" customWidth="1"/>
    <col min="4" max="4" width="25.3796296296296" customWidth="1"/>
    <col min="5" max="5" width="26.8796296296296" customWidth="1"/>
  </cols>
  <sheetData>
    <row r="4" ht="28.8" spans="2:5">
      <c r="B4" s="2" t="s">
        <v>3</v>
      </c>
      <c r="C4" s="3" t="s">
        <v>5</v>
      </c>
      <c r="D4" s="2" t="s">
        <v>194</v>
      </c>
      <c r="E4" s="3" t="s">
        <v>176</v>
      </c>
    </row>
    <row r="5" ht="43.2" spans="2:5">
      <c r="B5" s="2"/>
      <c r="C5" s="2" t="s">
        <v>27</v>
      </c>
      <c r="D5" s="2" t="s">
        <v>195</v>
      </c>
      <c r="E5" s="4" t="s">
        <v>60</v>
      </c>
    </row>
    <row r="6" ht="28.8" spans="2:5">
      <c r="B6" s="5" t="s">
        <v>103</v>
      </c>
      <c r="C6" s="6"/>
      <c r="D6" s="7" t="s">
        <v>196</v>
      </c>
      <c r="E6" s="8" t="s">
        <v>197</v>
      </c>
    </row>
    <row r="7" ht="43.2" spans="2:5">
      <c r="B7" s="9" t="s">
        <v>83</v>
      </c>
      <c r="C7" s="6"/>
      <c r="D7" s="10" t="s">
        <v>198</v>
      </c>
      <c r="E7" s="11"/>
    </row>
    <row r="8" spans="2:5">
      <c r="B8" s="5" t="s">
        <v>82</v>
      </c>
      <c r="C8" s="12" t="s">
        <v>73</v>
      </c>
      <c r="D8" s="3"/>
      <c r="E8" s="3"/>
    </row>
    <row r="9" ht="43.2" spans="2:5">
      <c r="B9" s="5" t="s">
        <v>71</v>
      </c>
      <c r="C9" s="12" t="s">
        <v>199</v>
      </c>
      <c r="D9" s="3"/>
      <c r="E9" s="13" t="s">
        <v>200</v>
      </c>
    </row>
    <row r="10" ht="24" spans="2:5">
      <c r="B10" s="14" t="s">
        <v>165</v>
      </c>
      <c r="C10" s="12" t="s">
        <v>73</v>
      </c>
      <c r="D10" s="1"/>
      <c r="E10" s="1"/>
    </row>
    <row r="14" ht="15" customHeight="1"/>
    <row r="15" ht="15.15" spans="2:6">
      <c r="B15" s="15" t="s">
        <v>2</v>
      </c>
      <c r="C15" s="16" t="s">
        <v>172</v>
      </c>
      <c r="D15" s="16" t="s">
        <v>133</v>
      </c>
      <c r="E15" s="16" t="s">
        <v>134</v>
      </c>
      <c r="F15" s="16" t="s">
        <v>135</v>
      </c>
    </row>
    <row r="16" ht="24.75" spans="2:6">
      <c r="B16" s="17">
        <v>1</v>
      </c>
      <c r="C16" s="18" t="s">
        <v>71</v>
      </c>
      <c r="D16" s="19">
        <v>18</v>
      </c>
      <c r="E16" s="19">
        <v>0</v>
      </c>
      <c r="F16" s="19">
        <v>18</v>
      </c>
    </row>
    <row r="17" ht="24.75" spans="2:6">
      <c r="B17" s="17">
        <v>2</v>
      </c>
      <c r="C17" s="18" t="s">
        <v>75</v>
      </c>
      <c r="D17" s="19">
        <v>4.875</v>
      </c>
      <c r="E17" s="19">
        <v>1.005</v>
      </c>
      <c r="F17" s="19">
        <v>3.87</v>
      </c>
    </row>
    <row r="18" ht="24.75" spans="2:6">
      <c r="B18" s="17">
        <v>3</v>
      </c>
      <c r="C18" s="18" t="s">
        <v>79</v>
      </c>
      <c r="D18" s="19">
        <v>36.656</v>
      </c>
      <c r="E18" s="19">
        <v>0</v>
      </c>
      <c r="F18" s="19">
        <v>36.656</v>
      </c>
    </row>
    <row r="19" ht="15.15" spans="2:6">
      <c r="B19" s="17">
        <v>4</v>
      </c>
      <c r="C19" s="18" t="s">
        <v>82</v>
      </c>
      <c r="D19" s="19">
        <v>30</v>
      </c>
      <c r="E19" s="19">
        <v>0</v>
      </c>
      <c r="F19" s="19">
        <v>30</v>
      </c>
    </row>
    <row r="20" ht="24.75" spans="2:6">
      <c r="B20" s="17">
        <v>5</v>
      </c>
      <c r="C20" s="18" t="s">
        <v>83</v>
      </c>
      <c r="D20" s="19">
        <v>9.077</v>
      </c>
      <c r="E20" s="19">
        <v>0.605</v>
      </c>
      <c r="F20" s="19">
        <v>8.472</v>
      </c>
    </row>
    <row r="21" ht="15.15" spans="2:6">
      <c r="B21" s="17">
        <v>6</v>
      </c>
      <c r="C21" s="18" t="s">
        <v>87</v>
      </c>
      <c r="D21" s="19">
        <v>47.77</v>
      </c>
      <c r="E21" s="19">
        <v>0</v>
      </c>
      <c r="F21" s="19">
        <v>47.77</v>
      </c>
    </row>
    <row r="22" ht="24.75" spans="2:6">
      <c r="B22" s="17">
        <v>7</v>
      </c>
      <c r="C22" s="18" t="s">
        <v>92</v>
      </c>
      <c r="D22" s="19">
        <v>18.663</v>
      </c>
      <c r="E22" s="19">
        <v>2.6</v>
      </c>
      <c r="F22" s="19">
        <v>16.063</v>
      </c>
    </row>
    <row r="23" ht="24.75" spans="2:6">
      <c r="B23" s="17">
        <v>8</v>
      </c>
      <c r="C23" s="18" t="s">
        <v>100</v>
      </c>
      <c r="D23" s="19">
        <v>0.485</v>
      </c>
      <c r="E23" s="19">
        <v>0.2</v>
      </c>
      <c r="F23" s="19">
        <v>0.285</v>
      </c>
    </row>
    <row r="24" ht="15.15" spans="2:6">
      <c r="B24" s="17">
        <v>9</v>
      </c>
      <c r="C24" s="18" t="s">
        <v>103</v>
      </c>
      <c r="D24" s="19">
        <v>42.611</v>
      </c>
      <c r="E24" s="19">
        <v>1.4</v>
      </c>
      <c r="F24" s="19">
        <v>41.211</v>
      </c>
    </row>
    <row r="25" ht="24.75" spans="2:6">
      <c r="B25" s="17">
        <v>10</v>
      </c>
      <c r="C25" s="18" t="s">
        <v>113</v>
      </c>
      <c r="D25" s="19">
        <v>0.4</v>
      </c>
      <c r="E25" s="19">
        <v>0</v>
      </c>
      <c r="F25" s="19">
        <v>0.4</v>
      </c>
    </row>
    <row r="26" ht="15.15" spans="2:6">
      <c r="B26" s="17">
        <v>11</v>
      </c>
      <c r="C26" s="18" t="s">
        <v>116</v>
      </c>
      <c r="D26" s="19">
        <v>30</v>
      </c>
      <c r="E26" s="19">
        <v>0</v>
      </c>
      <c r="F26" s="19">
        <v>30</v>
      </c>
    </row>
    <row r="27" ht="15.15" spans="2:6">
      <c r="B27" s="17">
        <v>12</v>
      </c>
      <c r="C27" s="18" t="s">
        <v>119</v>
      </c>
      <c r="D27" s="19">
        <v>0.8</v>
      </c>
      <c r="E27" s="19">
        <v>0</v>
      </c>
      <c r="F27" s="19">
        <v>0.8</v>
      </c>
    </row>
    <row r="28" ht="15.15" spans="2:6">
      <c r="B28" s="20" t="s">
        <v>126</v>
      </c>
      <c r="C28" s="20"/>
      <c r="D28" s="21">
        <v>239.337</v>
      </c>
      <c r="E28" s="21">
        <v>5.81</v>
      </c>
      <c r="F28" s="21">
        <v>233.527</v>
      </c>
    </row>
  </sheetData>
  <mergeCells count="2">
    <mergeCell ref="B28:C28"/>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24"/>
  <sheetViews>
    <sheetView workbookViewId="0">
      <selection activeCell="A16" sqref="A16:B24"/>
    </sheetView>
  </sheetViews>
  <sheetFormatPr defaultColWidth="8.72222222222222" defaultRowHeight="14.4" outlineLevelCol="1"/>
  <cols>
    <col min="1" max="1" width="41"/>
    <col min="2" max="2" width="28.8148148148148"/>
  </cols>
  <sheetData>
    <row r="3" spans="1:2">
      <c r="A3" t="s">
        <v>201</v>
      </c>
      <c r="B3" t="s">
        <v>202</v>
      </c>
    </row>
    <row r="4" spans="1:2">
      <c r="A4" t="s">
        <v>103</v>
      </c>
      <c r="B4">
        <v>23</v>
      </c>
    </row>
    <row r="5" spans="1:2">
      <c r="A5" t="s">
        <v>92</v>
      </c>
      <c r="B5">
        <v>14</v>
      </c>
    </row>
    <row r="6" spans="1:2">
      <c r="A6" t="s">
        <v>87</v>
      </c>
      <c r="B6">
        <v>25</v>
      </c>
    </row>
    <row r="7" spans="1:2">
      <c r="A7" t="s">
        <v>83</v>
      </c>
      <c r="B7">
        <v>11</v>
      </c>
    </row>
    <row r="8" spans="1:2">
      <c r="A8" t="s">
        <v>79</v>
      </c>
      <c r="B8">
        <v>7</v>
      </c>
    </row>
    <row r="9" spans="1:2">
      <c r="A9" t="s">
        <v>100</v>
      </c>
      <c r="B9">
        <v>1</v>
      </c>
    </row>
    <row r="10" spans="1:2">
      <c r="A10" t="s">
        <v>75</v>
      </c>
      <c r="B10">
        <v>19</v>
      </c>
    </row>
    <row r="11" spans="1:2">
      <c r="A11" t="s">
        <v>203</v>
      </c>
      <c r="B11">
        <v>100</v>
      </c>
    </row>
    <row r="16" spans="1:2">
      <c r="A16" s="1" t="s">
        <v>201</v>
      </c>
      <c r="B16" s="1" t="s">
        <v>202</v>
      </c>
    </row>
    <row r="17" spans="1:2">
      <c r="A17" s="1" t="s">
        <v>103</v>
      </c>
      <c r="B17" s="1">
        <v>23</v>
      </c>
    </row>
    <row r="18" spans="1:2">
      <c r="A18" s="1" t="s">
        <v>92</v>
      </c>
      <c r="B18" s="1">
        <v>14</v>
      </c>
    </row>
    <row r="19" spans="1:2">
      <c r="A19" s="1" t="s">
        <v>87</v>
      </c>
      <c r="B19" s="1">
        <v>25</v>
      </c>
    </row>
    <row r="20" spans="1:2">
      <c r="A20" s="1" t="s">
        <v>83</v>
      </c>
      <c r="B20" s="1">
        <v>11</v>
      </c>
    </row>
    <row r="21" spans="1:2">
      <c r="A21" s="1" t="s">
        <v>79</v>
      </c>
      <c r="B21" s="1">
        <v>7</v>
      </c>
    </row>
    <row r="22" spans="1:2">
      <c r="A22" s="1" t="s">
        <v>100</v>
      </c>
      <c r="B22" s="1">
        <v>1</v>
      </c>
    </row>
    <row r="23" spans="1:2">
      <c r="A23" s="1" t="s">
        <v>75</v>
      </c>
      <c r="B23" s="1">
        <v>19</v>
      </c>
    </row>
    <row r="24" spans="1:2">
      <c r="A24" s="1" t="s">
        <v>203</v>
      </c>
      <c r="B24" s="1">
        <v>100</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1"/>
  <sheetViews>
    <sheetView workbookViewId="0">
      <selection activeCell="A3" sqref="A3:B11"/>
    </sheetView>
  </sheetViews>
  <sheetFormatPr defaultColWidth="8.72222222222222" defaultRowHeight="14.4" outlineLevelCol="1"/>
  <cols>
    <col min="1" max="1" width="41"/>
    <col min="2" max="2" width="28.8148148148148"/>
  </cols>
  <sheetData>
    <row r="3" spans="1:2">
      <c r="A3" t="s">
        <v>201</v>
      </c>
      <c r="B3" t="s">
        <v>202</v>
      </c>
    </row>
    <row r="4" spans="1:2">
      <c r="A4" t="s">
        <v>103</v>
      </c>
      <c r="B4">
        <v>22</v>
      </c>
    </row>
    <row r="5" spans="1:2">
      <c r="A5" t="s">
        <v>92</v>
      </c>
      <c r="B5">
        <v>15</v>
      </c>
    </row>
    <row r="6" spans="1:2">
      <c r="A6" t="s">
        <v>87</v>
      </c>
      <c r="B6">
        <v>25</v>
      </c>
    </row>
    <row r="7" spans="1:2">
      <c r="A7" t="s">
        <v>83</v>
      </c>
      <c r="B7">
        <v>11</v>
      </c>
    </row>
    <row r="8" spans="1:2">
      <c r="A8" t="s">
        <v>79</v>
      </c>
      <c r="B8">
        <v>7</v>
      </c>
    </row>
    <row r="9" spans="1:2">
      <c r="A9" t="s">
        <v>100</v>
      </c>
      <c r="B9">
        <v>1</v>
      </c>
    </row>
    <row r="10" spans="1:2">
      <c r="A10" t="s">
        <v>204</v>
      </c>
      <c r="B10">
        <v>19</v>
      </c>
    </row>
    <row r="11" spans="1:2">
      <c r="A11" t="s">
        <v>203</v>
      </c>
      <c r="B11">
        <v>100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80" zoomScaleNormal="80" topLeftCell="A3" workbookViewId="0">
      <pane xSplit="3" ySplit="2" topLeftCell="D5" activePane="bottomRight" state="frozen"/>
      <selection/>
      <selection pane="topRight"/>
      <selection pane="bottomLeft"/>
      <selection pane="bottomRight" activeCell="J8" sqref="J8"/>
    </sheetView>
  </sheetViews>
  <sheetFormatPr defaultColWidth="9" defaultRowHeight="14.4"/>
  <cols>
    <col min="1" max="1" width="4.62962962962963" style="68" customWidth="1"/>
    <col min="2" max="2" width="23.6296296296296" style="69" customWidth="1"/>
    <col min="3" max="3" width="11.8148148148148" style="68" hidden="1" customWidth="1"/>
    <col min="4" max="4" width="11.8148148148148" style="68" customWidth="1"/>
    <col min="5" max="5" width="11.8148148148148" style="68" hidden="1" customWidth="1"/>
    <col min="6" max="6" width="11.8148148148148" style="68" customWidth="1"/>
    <col min="7" max="7" width="11.8148148148148" style="68" hidden="1" customWidth="1"/>
    <col min="8" max="8" width="11.8148148148148" style="68" customWidth="1"/>
    <col min="9" max="9" width="11.8148148148148" style="68" hidden="1" customWidth="1"/>
    <col min="10" max="11" width="11.8148148148148" style="68" customWidth="1"/>
    <col min="12" max="12" width="13.8703703703704" style="68" customWidth="1"/>
    <col min="13" max="15" width="11.8148148148148" style="68" customWidth="1"/>
    <col min="16" max="16" width="34.8796296296296" style="68" customWidth="1"/>
    <col min="17" max="16384" width="9" style="68"/>
  </cols>
  <sheetData>
    <row r="1" ht="20.4" spans="1:3">
      <c r="A1" s="164" t="s">
        <v>121</v>
      </c>
      <c r="B1" s="165"/>
      <c r="C1" s="164"/>
    </row>
    <row r="2" ht="25.8" spans="1:16">
      <c r="A2" s="166" t="s">
        <v>122</v>
      </c>
      <c r="B2" s="167"/>
      <c r="C2" s="166"/>
      <c r="D2" s="166"/>
      <c r="E2" s="166"/>
      <c r="F2" s="166"/>
      <c r="G2" s="166"/>
      <c r="H2" s="166"/>
      <c r="I2" s="166"/>
      <c r="J2" s="166"/>
      <c r="K2" s="166"/>
      <c r="L2" s="166"/>
      <c r="M2" s="166"/>
      <c r="N2" s="166"/>
      <c r="O2" s="166"/>
      <c r="P2" s="166"/>
    </row>
    <row r="3" ht="20.4" spans="1:16">
      <c r="A3" s="168" t="s">
        <v>123</v>
      </c>
      <c r="B3" s="169" t="s">
        <v>3</v>
      </c>
      <c r="C3" s="170" t="s">
        <v>124</v>
      </c>
      <c r="D3" s="171"/>
      <c r="E3" s="171"/>
      <c r="F3" s="171"/>
      <c r="G3" s="171"/>
      <c r="H3" s="171"/>
      <c r="I3" s="171"/>
      <c r="J3" s="171"/>
      <c r="K3" s="171"/>
      <c r="L3" s="171"/>
      <c r="M3" s="171"/>
      <c r="N3" s="171"/>
      <c r="O3" s="171"/>
      <c r="P3" s="187"/>
    </row>
    <row r="4" s="109" customFormat="1" ht="109.2" spans="1:16">
      <c r="A4" s="172"/>
      <c r="B4" s="173"/>
      <c r="C4" s="174" t="s">
        <v>6</v>
      </c>
      <c r="D4" s="174"/>
      <c r="E4" s="174" t="s">
        <v>7</v>
      </c>
      <c r="F4" s="174"/>
      <c r="G4" s="174" t="s">
        <v>8</v>
      </c>
      <c r="H4" s="174"/>
      <c r="I4" s="174" t="s">
        <v>9</v>
      </c>
      <c r="J4" s="174"/>
      <c r="K4" s="188" t="s">
        <v>125</v>
      </c>
      <c r="L4" s="188" t="s">
        <v>10</v>
      </c>
      <c r="M4" s="188" t="s">
        <v>11</v>
      </c>
      <c r="N4" s="188" t="s">
        <v>12</v>
      </c>
      <c r="O4" s="188" t="s">
        <v>13</v>
      </c>
      <c r="P4" s="189" t="s">
        <v>126</v>
      </c>
    </row>
    <row r="5" s="109" customFormat="1" ht="15.6" spans="1:16">
      <c r="A5" s="175"/>
      <c r="B5" s="176"/>
      <c r="C5" s="177" t="s">
        <v>127</v>
      </c>
      <c r="D5" s="177" t="s">
        <v>128</v>
      </c>
      <c r="E5" s="177" t="s">
        <v>127</v>
      </c>
      <c r="F5" s="177" t="s">
        <v>128</v>
      </c>
      <c r="G5" s="177" t="s">
        <v>127</v>
      </c>
      <c r="H5" s="177" t="s">
        <v>128</v>
      </c>
      <c r="I5" s="177" t="s">
        <v>127</v>
      </c>
      <c r="J5" s="177" t="s">
        <v>128</v>
      </c>
      <c r="K5" s="190"/>
      <c r="L5" s="190"/>
      <c r="M5" s="190"/>
      <c r="N5" s="190"/>
      <c r="O5" s="190"/>
      <c r="P5" s="191"/>
    </row>
    <row r="6" s="68" customFormat="1" ht="31.2" spans="1:16">
      <c r="A6" s="178">
        <v>1</v>
      </c>
      <c r="B6" s="179" t="s">
        <v>71</v>
      </c>
      <c r="C6" s="180"/>
      <c r="D6" s="177"/>
      <c r="E6" s="177"/>
      <c r="F6" s="29"/>
      <c r="G6" s="29"/>
      <c r="H6" s="29"/>
      <c r="I6" s="29"/>
      <c r="J6" s="29"/>
      <c r="K6" s="29"/>
      <c r="L6" s="29"/>
      <c r="M6" s="29">
        <v>18</v>
      </c>
      <c r="N6" s="29"/>
      <c r="O6" s="29"/>
      <c r="P6" s="29">
        <f>D6+F6+H6+J6+K6+L6+M6+N6+O6</f>
        <v>18</v>
      </c>
    </row>
    <row r="7" s="68" customFormat="1" ht="31.2" spans="1:16">
      <c r="A7" s="178">
        <v>2</v>
      </c>
      <c r="B7" s="179" t="s">
        <v>75</v>
      </c>
      <c r="C7" s="180"/>
      <c r="D7" s="181">
        <v>0.075</v>
      </c>
      <c r="E7" s="181">
        <v>24</v>
      </c>
      <c r="F7" s="29">
        <v>4.8</v>
      </c>
      <c r="G7" s="29"/>
      <c r="H7" s="29"/>
      <c r="I7" s="29"/>
      <c r="J7" s="29"/>
      <c r="K7" s="29"/>
      <c r="L7" s="29"/>
      <c r="M7" s="29"/>
      <c r="N7" s="29"/>
      <c r="O7" s="29"/>
      <c r="P7" s="29">
        <f t="shared" ref="P7:P19" si="0">D7+F7+H7+J7+K7+L7+M7+N7+O7</f>
        <v>4.875</v>
      </c>
    </row>
    <row r="8" s="68" customFormat="1" ht="31.2" spans="1:16">
      <c r="A8" s="178">
        <v>3</v>
      </c>
      <c r="B8" s="182" t="s">
        <v>79</v>
      </c>
      <c r="C8" s="93"/>
      <c r="D8" s="177">
        <v>0.07</v>
      </c>
      <c r="E8" s="177">
        <v>7</v>
      </c>
      <c r="F8" s="29">
        <v>1.4</v>
      </c>
      <c r="G8" s="29"/>
      <c r="H8" s="29"/>
      <c r="I8" s="29"/>
      <c r="J8" s="192">
        <v>0.186</v>
      </c>
      <c r="K8" s="29"/>
      <c r="L8" s="29">
        <v>5</v>
      </c>
      <c r="M8" s="29">
        <v>30</v>
      </c>
      <c r="N8" s="29"/>
      <c r="O8" s="29"/>
      <c r="P8" s="29">
        <f t="shared" si="0"/>
        <v>36.656</v>
      </c>
    </row>
    <row r="9" s="68" customFormat="1" ht="31.2" spans="1:16">
      <c r="A9" s="178">
        <v>4</v>
      </c>
      <c r="B9" s="179" t="s">
        <v>82</v>
      </c>
      <c r="C9" s="180"/>
      <c r="D9" s="177"/>
      <c r="E9" s="177"/>
      <c r="F9" s="29"/>
      <c r="G9" s="29"/>
      <c r="H9" s="29"/>
      <c r="I9" s="29"/>
      <c r="J9" s="29"/>
      <c r="K9" s="29"/>
      <c r="L9" s="29"/>
      <c r="M9" s="29">
        <v>30</v>
      </c>
      <c r="N9" s="29"/>
      <c r="O9" s="29"/>
      <c r="P9" s="29">
        <f t="shared" si="0"/>
        <v>30</v>
      </c>
    </row>
    <row r="10" s="68" customFormat="1" ht="31.2" spans="1:16">
      <c r="A10" s="178">
        <v>5</v>
      </c>
      <c r="B10" s="179" t="s">
        <v>83</v>
      </c>
      <c r="C10" s="180">
        <v>207</v>
      </c>
      <c r="D10" s="177">
        <v>1.035</v>
      </c>
      <c r="E10" s="177">
        <v>14</v>
      </c>
      <c r="F10" s="29">
        <v>2.8</v>
      </c>
      <c r="G10" s="29">
        <v>207</v>
      </c>
      <c r="H10" s="29">
        <v>4</v>
      </c>
      <c r="I10" s="29">
        <v>207</v>
      </c>
      <c r="J10" s="29">
        <v>1.242</v>
      </c>
      <c r="K10" s="29"/>
      <c r="L10" s="29"/>
      <c r="M10" s="29"/>
      <c r="N10" s="29"/>
      <c r="O10" s="29"/>
      <c r="P10" s="29">
        <f t="shared" si="0"/>
        <v>9.077</v>
      </c>
    </row>
    <row r="11" s="68" customFormat="1" ht="17.4" spans="1:16">
      <c r="A11" s="178">
        <v>6</v>
      </c>
      <c r="B11" s="179" t="s">
        <v>87</v>
      </c>
      <c r="C11" s="180"/>
      <c r="D11" s="29">
        <v>2.05</v>
      </c>
      <c r="E11" s="29">
        <v>25</v>
      </c>
      <c r="F11" s="29">
        <v>5</v>
      </c>
      <c r="G11" s="29"/>
      <c r="H11" s="29">
        <v>8</v>
      </c>
      <c r="I11" s="29"/>
      <c r="J11" s="29">
        <v>2.46</v>
      </c>
      <c r="K11" s="29"/>
      <c r="L11" s="29"/>
      <c r="M11" s="29">
        <v>30</v>
      </c>
      <c r="N11" s="29"/>
      <c r="O11" s="29">
        <v>0.26</v>
      </c>
      <c r="P11" s="29">
        <f t="shared" si="0"/>
        <v>47.77</v>
      </c>
    </row>
    <row r="12" s="68" customFormat="1" ht="31.2" spans="1:16">
      <c r="A12" s="178">
        <v>7</v>
      </c>
      <c r="B12" s="179" t="s">
        <v>92</v>
      </c>
      <c r="C12" s="180"/>
      <c r="D12" s="29">
        <v>2.065</v>
      </c>
      <c r="E12" s="29">
        <v>28</v>
      </c>
      <c r="F12" s="29">
        <v>5.6</v>
      </c>
      <c r="G12" s="29"/>
      <c r="H12" s="29">
        <v>8</v>
      </c>
      <c r="I12" s="29"/>
      <c r="J12" s="29">
        <v>2.478</v>
      </c>
      <c r="K12" s="29"/>
      <c r="L12" s="29"/>
      <c r="M12" s="29"/>
      <c r="N12" s="29"/>
      <c r="O12" s="29">
        <v>0.52</v>
      </c>
      <c r="P12" s="29">
        <f t="shared" si="0"/>
        <v>18.663</v>
      </c>
    </row>
    <row r="13" s="68" customFormat="1" ht="31.2" spans="1:17">
      <c r="A13" s="178">
        <v>8</v>
      </c>
      <c r="B13" s="179" t="s">
        <v>100</v>
      </c>
      <c r="C13" s="180"/>
      <c r="D13" s="29">
        <v>0.085</v>
      </c>
      <c r="E13" s="29">
        <v>2</v>
      </c>
      <c r="F13" s="29">
        <v>0.4</v>
      </c>
      <c r="G13" s="29"/>
      <c r="H13" s="29"/>
      <c r="I13" s="29"/>
      <c r="J13" s="29"/>
      <c r="K13" s="29"/>
      <c r="L13" s="29"/>
      <c r="M13" s="29"/>
      <c r="N13" s="29"/>
      <c r="O13" s="29"/>
      <c r="P13" s="29">
        <f t="shared" si="0"/>
        <v>0.485</v>
      </c>
      <c r="Q13" s="68" t="s">
        <v>129</v>
      </c>
    </row>
    <row r="14" s="68" customFormat="1" ht="31.2" spans="1:16">
      <c r="A14" s="178">
        <v>9</v>
      </c>
      <c r="B14" s="179" t="s">
        <v>103</v>
      </c>
      <c r="C14" s="180"/>
      <c r="D14" s="29">
        <v>1.105</v>
      </c>
      <c r="E14" s="29">
        <v>29</v>
      </c>
      <c r="F14" s="29">
        <v>5.8</v>
      </c>
      <c r="G14" s="29"/>
      <c r="H14" s="29">
        <v>4</v>
      </c>
      <c r="I14" s="29"/>
      <c r="J14" s="29">
        <v>1.326</v>
      </c>
      <c r="K14" s="29"/>
      <c r="L14" s="29"/>
      <c r="M14" s="29">
        <v>30</v>
      </c>
      <c r="N14" s="29">
        <v>0.2</v>
      </c>
      <c r="O14" s="29">
        <v>0.18</v>
      </c>
      <c r="P14" s="29">
        <f t="shared" si="0"/>
        <v>42.611</v>
      </c>
    </row>
    <row r="15" s="68" customFormat="1" ht="31.2" spans="1:16">
      <c r="A15" s="178">
        <v>10</v>
      </c>
      <c r="B15" s="179" t="s">
        <v>113</v>
      </c>
      <c r="C15" s="180"/>
      <c r="D15" s="29"/>
      <c r="E15" s="29"/>
      <c r="F15" s="29"/>
      <c r="G15" s="29"/>
      <c r="H15" s="29"/>
      <c r="I15" s="29"/>
      <c r="J15" s="29"/>
      <c r="K15" s="29"/>
      <c r="L15" s="29"/>
      <c r="M15" s="29"/>
      <c r="N15" s="29">
        <v>0.4</v>
      </c>
      <c r="O15" s="29"/>
      <c r="P15" s="29">
        <f t="shared" si="0"/>
        <v>0.4</v>
      </c>
    </row>
    <row r="16" s="68" customFormat="1" ht="31.2" spans="1:16">
      <c r="A16" s="178">
        <v>11</v>
      </c>
      <c r="B16" s="179" t="s">
        <v>116</v>
      </c>
      <c r="C16" s="180"/>
      <c r="D16" s="29"/>
      <c r="E16" s="29"/>
      <c r="F16" s="29"/>
      <c r="G16" s="29"/>
      <c r="H16" s="29"/>
      <c r="I16" s="29"/>
      <c r="J16" s="29"/>
      <c r="K16" s="29"/>
      <c r="L16" s="29"/>
      <c r="M16" s="29">
        <v>30</v>
      </c>
      <c r="N16" s="29"/>
      <c r="O16" s="29"/>
      <c r="P16" s="29">
        <f t="shared" si="0"/>
        <v>30</v>
      </c>
    </row>
    <row r="17" s="68" customFormat="1" ht="31.2" spans="1:16">
      <c r="A17" s="178">
        <v>12</v>
      </c>
      <c r="B17" s="179" t="s">
        <v>119</v>
      </c>
      <c r="C17" s="180"/>
      <c r="D17" s="29"/>
      <c r="E17" s="29"/>
      <c r="F17" s="29"/>
      <c r="G17" s="29"/>
      <c r="H17" s="29"/>
      <c r="I17" s="29"/>
      <c r="J17" s="29"/>
      <c r="K17" s="29"/>
      <c r="L17" s="29"/>
      <c r="M17" s="29"/>
      <c r="N17" s="29">
        <v>0.8</v>
      </c>
      <c r="O17" s="29"/>
      <c r="P17" s="29">
        <f t="shared" si="0"/>
        <v>0.8</v>
      </c>
    </row>
    <row r="18" s="68" customFormat="1" ht="17.4" spans="1:16">
      <c r="A18" s="178"/>
      <c r="B18" s="179"/>
      <c r="C18" s="180"/>
      <c r="D18" s="29"/>
      <c r="E18" s="29"/>
      <c r="F18" s="29"/>
      <c r="G18" s="29"/>
      <c r="H18" s="29"/>
      <c r="I18" s="29"/>
      <c r="J18" s="29"/>
      <c r="K18" s="29"/>
      <c r="L18" s="29"/>
      <c r="M18" s="29"/>
      <c r="N18" s="29"/>
      <c r="O18" s="29"/>
      <c r="P18" s="29">
        <f t="shared" si="0"/>
        <v>0</v>
      </c>
    </row>
    <row r="19" s="68" customFormat="1" ht="17.4" spans="1:16">
      <c r="A19" s="178"/>
      <c r="B19" s="179"/>
      <c r="C19" s="180"/>
      <c r="D19" s="29"/>
      <c r="E19" s="29"/>
      <c r="F19" s="29"/>
      <c r="G19" s="29"/>
      <c r="H19" s="29"/>
      <c r="I19" s="29"/>
      <c r="J19" s="29"/>
      <c r="K19" s="29"/>
      <c r="L19" s="29"/>
      <c r="M19" s="29"/>
      <c r="N19" s="29"/>
      <c r="O19" s="29"/>
      <c r="P19" s="29">
        <f t="shared" si="0"/>
        <v>0</v>
      </c>
    </row>
    <row r="20" ht="17.4" spans="1:16">
      <c r="A20" s="178"/>
      <c r="B20" s="183"/>
      <c r="C20" s="178"/>
      <c r="D20" s="29">
        <f t="shared" ref="D20:P20" si="1">SUM(D6:D19)</f>
        <v>6.485</v>
      </c>
      <c r="E20" s="29">
        <f t="shared" si="1"/>
        <v>129</v>
      </c>
      <c r="F20" s="29">
        <f t="shared" si="1"/>
        <v>25.8</v>
      </c>
      <c r="G20" s="29">
        <f t="shared" si="1"/>
        <v>207</v>
      </c>
      <c r="H20" s="29">
        <f t="shared" si="1"/>
        <v>24</v>
      </c>
      <c r="I20" s="29">
        <f t="shared" si="1"/>
        <v>207</v>
      </c>
      <c r="J20" s="29">
        <f t="shared" si="1"/>
        <v>7.692</v>
      </c>
      <c r="K20" s="29">
        <f t="shared" si="1"/>
        <v>0</v>
      </c>
      <c r="L20" s="29">
        <f t="shared" si="1"/>
        <v>5</v>
      </c>
      <c r="M20" s="29">
        <f t="shared" si="1"/>
        <v>168</v>
      </c>
      <c r="N20" s="29">
        <f t="shared" si="1"/>
        <v>1.4</v>
      </c>
      <c r="O20" s="29">
        <f t="shared" si="1"/>
        <v>0.96</v>
      </c>
      <c r="P20" s="29">
        <f t="shared" si="1"/>
        <v>239.337</v>
      </c>
    </row>
    <row r="21" ht="17.4" spans="1:16">
      <c r="A21" s="184"/>
      <c r="B21" s="185"/>
      <c r="C21" s="186"/>
      <c r="D21" s="29"/>
      <c r="E21" s="29"/>
      <c r="F21" s="29"/>
      <c r="G21" s="29"/>
      <c r="H21" s="29"/>
      <c r="I21" s="29"/>
      <c r="J21" s="29"/>
      <c r="K21" s="29"/>
      <c r="L21" s="29"/>
      <c r="M21" s="29"/>
      <c r="N21" s="29"/>
      <c r="O21" s="29"/>
      <c r="P21" s="29"/>
    </row>
  </sheetData>
  <mergeCells count="10">
    <mergeCell ref="A1:B1"/>
    <mergeCell ref="A2:P2"/>
    <mergeCell ref="C3:P3"/>
    <mergeCell ref="C4:D4"/>
    <mergeCell ref="E4:F4"/>
    <mergeCell ref="G4:H4"/>
    <mergeCell ref="I4:J4"/>
    <mergeCell ref="A20:B20"/>
    <mergeCell ref="A3:A5"/>
    <mergeCell ref="B3:B5"/>
  </mergeCells>
  <pageMargins left="0.354166666666667" right="0.0784722222222222" top="0.354166666666667" bottom="0.707638888888889"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2"/>
  <sheetViews>
    <sheetView topLeftCell="B1" workbookViewId="0">
      <selection activeCell="C18" sqref="C18"/>
    </sheetView>
  </sheetViews>
  <sheetFormatPr defaultColWidth="8.72222222222222" defaultRowHeight="14.4" outlineLevelCol="5"/>
  <cols>
    <col min="2" max="2" width="49.6296296296296" customWidth="1"/>
    <col min="3" max="5" width="19" customWidth="1"/>
    <col min="6" max="6" width="15.8148148148148" customWidth="1"/>
  </cols>
  <sheetData>
    <row r="1" ht="22.2" spans="1:5">
      <c r="A1" s="158" t="s">
        <v>130</v>
      </c>
      <c r="B1" s="158"/>
      <c r="C1" s="158"/>
      <c r="D1" s="158"/>
      <c r="E1" s="158"/>
    </row>
    <row r="2" spans="1:5">
      <c r="A2" s="22"/>
      <c r="B2" s="22"/>
      <c r="C2" s="22"/>
      <c r="D2" s="22"/>
      <c r="E2" s="22" t="s">
        <v>131</v>
      </c>
    </row>
    <row r="3" s="155" customFormat="1" spans="1:6">
      <c r="A3" s="159" t="s">
        <v>2</v>
      </c>
      <c r="B3" s="159" t="s">
        <v>132</v>
      </c>
      <c r="C3" s="159" t="s">
        <v>133</v>
      </c>
      <c r="D3" s="159" t="s">
        <v>134</v>
      </c>
      <c r="E3" s="159" t="s">
        <v>135</v>
      </c>
      <c r="F3" s="159" t="s">
        <v>41</v>
      </c>
    </row>
    <row r="4" s="156" customFormat="1" spans="1:6">
      <c r="A4" s="159">
        <v>1</v>
      </c>
      <c r="B4" s="160" t="s">
        <v>6</v>
      </c>
      <c r="C4" s="161">
        <v>6.485</v>
      </c>
      <c r="D4" s="159" t="e">
        <f>#REF!</f>
        <v>#REF!</v>
      </c>
      <c r="E4" s="159" t="e">
        <f>C4-D4</f>
        <v>#REF!</v>
      </c>
      <c r="F4" s="162"/>
    </row>
    <row r="5" s="156" customFormat="1" spans="1:6">
      <c r="A5" s="159">
        <v>2</v>
      </c>
      <c r="B5" s="160" t="s">
        <v>136</v>
      </c>
      <c r="C5" s="161">
        <v>25.8</v>
      </c>
      <c r="D5" s="159" t="e">
        <f>#REF!</f>
        <v>#REF!</v>
      </c>
      <c r="E5" s="159" t="e">
        <f t="shared" ref="E5:E12" si="0">C5-D5</f>
        <v>#REF!</v>
      </c>
      <c r="F5" s="162"/>
    </row>
    <row r="6" s="156" customFormat="1" spans="1:6">
      <c r="A6" s="159">
        <v>3</v>
      </c>
      <c r="B6" s="160" t="s">
        <v>137</v>
      </c>
      <c r="C6" s="159">
        <v>24</v>
      </c>
      <c r="D6" s="159" t="e">
        <f>#REF!</f>
        <v>#REF!</v>
      </c>
      <c r="E6" s="159" t="e">
        <f t="shared" si="0"/>
        <v>#REF!</v>
      </c>
      <c r="F6" s="162"/>
    </row>
    <row r="7" s="156" customFormat="1" spans="1:6">
      <c r="A7" s="159">
        <v>4</v>
      </c>
      <c r="B7" s="160" t="s">
        <v>138</v>
      </c>
      <c r="C7" s="161">
        <v>7.692</v>
      </c>
      <c r="D7" s="159" t="e">
        <f>#REF!</f>
        <v>#REF!</v>
      </c>
      <c r="E7" s="159" t="e">
        <f t="shared" si="0"/>
        <v>#REF!</v>
      </c>
      <c r="F7" s="162"/>
    </row>
    <row r="8" s="156" customFormat="1" spans="1:6">
      <c r="A8" s="159">
        <v>5</v>
      </c>
      <c r="B8" s="160" t="s">
        <v>139</v>
      </c>
      <c r="C8" s="161">
        <v>5</v>
      </c>
      <c r="D8" s="159">
        <v>0</v>
      </c>
      <c r="E8" s="159">
        <f t="shared" si="0"/>
        <v>5</v>
      </c>
      <c r="F8" s="162" t="s">
        <v>140</v>
      </c>
    </row>
    <row r="9" s="156" customFormat="1" ht="28.8" spans="1:6">
      <c r="A9" s="159">
        <v>6</v>
      </c>
      <c r="B9" s="160" t="s">
        <v>141</v>
      </c>
      <c r="C9" s="161">
        <v>168</v>
      </c>
      <c r="D9" s="159" t="e">
        <f>#REF!</f>
        <v>#REF!</v>
      </c>
      <c r="E9" s="159" t="e">
        <f t="shared" si="0"/>
        <v>#REF!</v>
      </c>
      <c r="F9" s="162"/>
    </row>
    <row r="10" s="156" customFormat="1" spans="1:6">
      <c r="A10" s="159">
        <v>7</v>
      </c>
      <c r="B10" s="160" t="s">
        <v>142</v>
      </c>
      <c r="C10" s="161">
        <v>1.4</v>
      </c>
      <c r="D10" s="159" t="e">
        <f>#REF!</f>
        <v>#REF!</v>
      </c>
      <c r="E10" s="159" t="e">
        <f t="shared" si="0"/>
        <v>#REF!</v>
      </c>
      <c r="F10" s="162"/>
    </row>
    <row r="11" s="156" customFormat="1" spans="1:6">
      <c r="A11" s="159">
        <v>8</v>
      </c>
      <c r="B11" s="160" t="s">
        <v>13</v>
      </c>
      <c r="C11" s="159">
        <v>0.96</v>
      </c>
      <c r="D11" s="159" t="e">
        <f>#REF!</f>
        <v>#REF!</v>
      </c>
      <c r="E11" s="159" t="e">
        <f t="shared" si="0"/>
        <v>#REF!</v>
      </c>
      <c r="F11" s="162"/>
    </row>
    <row r="12" s="157" customFormat="1" spans="1:6">
      <c r="A12" s="32" t="s">
        <v>126</v>
      </c>
      <c r="B12" s="32"/>
      <c r="C12" s="32">
        <f>SUM(C4:C11)</f>
        <v>239.337</v>
      </c>
      <c r="D12" s="32" t="e">
        <f>SUM(D4:D11)</f>
        <v>#REF!</v>
      </c>
      <c r="E12" s="32" t="e">
        <f t="shared" si="0"/>
        <v>#REF!</v>
      </c>
      <c r="F12" s="163"/>
    </row>
  </sheetData>
  <mergeCells count="2">
    <mergeCell ref="A1:E1"/>
    <mergeCell ref="A12:B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3"/>
  <sheetViews>
    <sheetView zoomScale="70" zoomScaleNormal="70" workbookViewId="0">
      <pane xSplit="3" topLeftCell="AO1" activePane="topRight" state="frozen"/>
      <selection/>
      <selection pane="topRight" activeCell="AO4" sqref="AO4:AW4"/>
    </sheetView>
  </sheetViews>
  <sheetFormatPr defaultColWidth="9.81481481481481" defaultRowHeight="14.4"/>
  <cols>
    <col min="1" max="1" width="5" style="85" customWidth="1"/>
    <col min="2" max="2" width="33.3703703703704" style="85" customWidth="1"/>
    <col min="3" max="3" width="13.7962962962963" style="87" customWidth="1"/>
    <col min="4" max="5" width="6.09259259259259" style="85" customWidth="1"/>
    <col min="6" max="6" width="11.5462962962963" style="85" customWidth="1"/>
    <col min="7" max="7" width="15.1851851851852" style="85" customWidth="1"/>
    <col min="8" max="8" width="10.6296296296296" style="85" customWidth="1"/>
    <col min="9" max="9" width="17.037037037037" style="85" customWidth="1"/>
    <col min="10" max="10" width="35.3981481481481" style="85" customWidth="1"/>
    <col min="11" max="12" width="15.1851851851852" style="85" customWidth="1"/>
    <col min="13" max="13" width="12.9074074074074" style="85" customWidth="1"/>
    <col min="14" max="14" width="6.09259259259259" style="85" customWidth="1"/>
    <col min="15" max="15" width="12.4537037037037" style="85" customWidth="1"/>
    <col min="16" max="16" width="12.9074074074074" style="85" customWidth="1"/>
    <col min="17" max="18" width="16.2777777777778" style="85" customWidth="1"/>
    <col min="19" max="20" width="9.72222222222222" style="85" customWidth="1"/>
    <col min="21" max="21" width="12.9074074074074" style="85" customWidth="1"/>
    <col min="22" max="22" width="17" style="85" customWidth="1"/>
    <col min="23" max="23" width="41" style="85" customWidth="1"/>
    <col min="24" max="24" width="23.212962962963" style="85" customWidth="1"/>
    <col min="25" max="25" width="7.90740740740741" style="85" customWidth="1"/>
    <col min="26" max="28" width="12.9074074074074" style="85" customWidth="1"/>
    <col min="29" max="29" width="16.4907407407407" style="85" customWidth="1"/>
    <col min="30" max="30" width="7.90740740740741" style="85" customWidth="1"/>
    <col min="31" max="31" width="33.1851851851852" style="85" customWidth="1"/>
    <col min="32" max="32" width="27.6296296296296" style="85" customWidth="1"/>
    <col min="33" max="33" width="19.2407407407407" style="85" customWidth="1"/>
    <col min="34" max="34" width="9.72222222222222" style="85" hidden="1" customWidth="1"/>
    <col min="35" max="35" width="7.90740740740741" style="85" hidden="1" customWidth="1"/>
    <col min="36" max="36" width="9.72222222222222" style="85" hidden="1" customWidth="1"/>
    <col min="37" max="37" width="15.1851851851852" style="85" hidden="1" customWidth="1"/>
    <col min="38" max="38" width="19.7222222222222" style="85" hidden="1" customWidth="1"/>
    <col min="39" max="39" width="10.6296296296296" style="85" hidden="1" customWidth="1"/>
    <col min="40" max="40" width="15.1851851851852" style="85" hidden="1" customWidth="1"/>
    <col min="41" max="42" width="7.90740740740741" style="85" customWidth="1"/>
    <col min="43" max="43" width="14" style="85" customWidth="1"/>
    <col min="44" max="44" width="27.537037037037" style="85" customWidth="1"/>
    <col min="45" max="45" width="7.90740740740741" style="85" customWidth="1"/>
    <col min="46" max="46" width="29.7222222222222" style="85" customWidth="1"/>
    <col min="47" max="47" width="11.5462962962963" style="85" customWidth="1"/>
    <col min="48" max="49" width="8.81481481481481" style="85" customWidth="1"/>
    <col min="50" max="50" width="20.6296296296296" style="85" customWidth="1"/>
    <col min="51" max="51" width="22.6296296296296" style="85" customWidth="1"/>
    <col min="52" max="52" width="7.90740740740741" style="85" customWidth="1"/>
    <col min="53" max="53" width="32.6296296296296" style="85" customWidth="1"/>
    <col min="54" max="55" width="7.90740740740741" style="85" customWidth="1"/>
    <col min="56" max="56" width="90.6296296296296" style="85" customWidth="1"/>
    <col min="57" max="62" width="7.90740740740741" style="85" customWidth="1"/>
    <col min="63" max="16384" width="9.81481481481481" style="85"/>
  </cols>
  <sheetData>
    <row r="1" s="85" customFormat="1" ht="16.8" spans="1:62">
      <c r="A1" s="89" t="s">
        <v>0</v>
      </c>
      <c r="B1" s="89"/>
      <c r="C1" s="88"/>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row>
    <row r="2" s="85" customFormat="1" ht="27" spans="1:62">
      <c r="A2" s="90" t="s">
        <v>1</v>
      </c>
      <c r="B2" s="90"/>
      <c r="C2" s="91"/>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86" customFormat="1" ht="64" customHeight="1" spans="1:62">
      <c r="A3" s="92" t="s">
        <v>2</v>
      </c>
      <c r="B3" s="92" t="s">
        <v>3</v>
      </c>
      <c r="C3" s="92" t="s">
        <v>4</v>
      </c>
      <c r="D3" s="93" t="s">
        <v>5</v>
      </c>
      <c r="E3" s="93"/>
      <c r="F3" s="93"/>
      <c r="G3" s="93"/>
      <c r="H3" s="93"/>
      <c r="I3" s="93"/>
      <c r="J3" s="93" t="s">
        <v>6</v>
      </c>
      <c r="K3" s="93"/>
      <c r="L3" s="93"/>
      <c r="M3" s="93"/>
      <c r="N3" s="93" t="s">
        <v>7</v>
      </c>
      <c r="O3" s="93"/>
      <c r="P3" s="93"/>
      <c r="Q3" s="93"/>
      <c r="R3" s="93"/>
      <c r="S3" s="111" t="s">
        <v>8</v>
      </c>
      <c r="T3" s="112"/>
      <c r="U3" s="112"/>
      <c r="V3" s="112"/>
      <c r="W3" s="112"/>
      <c r="X3" s="113"/>
      <c r="Y3" s="93" t="s">
        <v>9</v>
      </c>
      <c r="Z3" s="93"/>
      <c r="AA3" s="93"/>
      <c r="AB3" s="93"/>
      <c r="AC3" s="93"/>
      <c r="AD3" s="93"/>
      <c r="AE3" s="93"/>
      <c r="AF3" s="93"/>
      <c r="AG3" s="93"/>
      <c r="AH3" s="129" t="s">
        <v>10</v>
      </c>
      <c r="AI3" s="129"/>
      <c r="AJ3" s="129"/>
      <c r="AK3" s="129"/>
      <c r="AL3" s="129"/>
      <c r="AM3" s="129"/>
      <c r="AN3" s="130"/>
      <c r="AO3" s="139" t="s">
        <v>11</v>
      </c>
      <c r="AP3" s="140"/>
      <c r="AQ3" s="140"/>
      <c r="AR3" s="140"/>
      <c r="AS3" s="140"/>
      <c r="AT3" s="140"/>
      <c r="AU3" s="140"/>
      <c r="AV3" s="140"/>
      <c r="AW3" s="144"/>
      <c r="AX3" s="145" t="s">
        <v>12</v>
      </c>
      <c r="AY3" s="112"/>
      <c r="AZ3" s="112"/>
      <c r="BA3" s="113"/>
      <c r="BB3" s="93" t="s">
        <v>13</v>
      </c>
      <c r="BC3" s="93"/>
      <c r="BD3" s="93"/>
      <c r="BE3" s="93"/>
      <c r="BF3" s="93"/>
      <c r="BG3" s="93"/>
      <c r="BH3" s="93"/>
      <c r="BI3" s="93"/>
      <c r="BJ3" s="93"/>
    </row>
    <row r="4" s="87" customFormat="1" ht="52" customHeight="1" spans="1:62">
      <c r="A4" s="71"/>
      <c r="B4" s="71"/>
      <c r="C4" s="71"/>
      <c r="D4" s="4"/>
      <c r="E4" s="4"/>
      <c r="F4" s="4"/>
      <c r="G4" s="4"/>
      <c r="H4" s="4"/>
      <c r="I4" s="4"/>
      <c r="J4" s="4" t="s">
        <v>14</v>
      </c>
      <c r="K4" s="4"/>
      <c r="L4" s="4"/>
      <c r="M4" s="4"/>
      <c r="N4" s="4" t="s">
        <v>15</v>
      </c>
      <c r="O4" s="4"/>
      <c r="P4" s="4"/>
      <c r="Q4" s="4"/>
      <c r="R4" s="4"/>
      <c r="S4" s="114" t="s">
        <v>16</v>
      </c>
      <c r="T4" s="115"/>
      <c r="U4" s="115"/>
      <c r="V4" s="115"/>
      <c r="W4" s="115"/>
      <c r="X4" s="116"/>
      <c r="Y4" s="4" t="s">
        <v>17</v>
      </c>
      <c r="Z4" s="4"/>
      <c r="AA4" s="4"/>
      <c r="AB4" s="4"/>
      <c r="AC4" s="4"/>
      <c r="AD4" s="4"/>
      <c r="AE4" s="4"/>
      <c r="AF4" s="4"/>
      <c r="AG4" s="4"/>
      <c r="AH4" s="131" t="s">
        <v>18</v>
      </c>
      <c r="AI4" s="132"/>
      <c r="AJ4" s="132"/>
      <c r="AK4" s="132"/>
      <c r="AL4" s="132"/>
      <c r="AM4" s="132"/>
      <c r="AN4" s="132"/>
      <c r="AO4" s="4" t="s">
        <v>19</v>
      </c>
      <c r="AP4" s="4"/>
      <c r="AQ4" s="4"/>
      <c r="AR4" s="4"/>
      <c r="AS4" s="4"/>
      <c r="AT4" s="4"/>
      <c r="AU4" s="4"/>
      <c r="AV4" s="4"/>
      <c r="AW4" s="146"/>
      <c r="AX4" s="147" t="s">
        <v>20</v>
      </c>
      <c r="AY4" s="115"/>
      <c r="AZ4" s="115"/>
      <c r="BA4" s="115"/>
      <c r="BB4" s="114" t="s">
        <v>21</v>
      </c>
      <c r="BC4" s="115"/>
      <c r="BD4" s="115"/>
      <c r="BE4" s="115"/>
      <c r="BF4" s="115"/>
      <c r="BG4" s="115"/>
      <c r="BH4" s="115"/>
      <c r="BI4" s="115"/>
      <c r="BJ4" s="116"/>
    </row>
    <row r="5" s="88" customFormat="1" ht="83" customHeight="1" spans="1:62">
      <c r="A5" s="4"/>
      <c r="B5" s="4"/>
      <c r="C5" s="4"/>
      <c r="D5" s="4" t="s">
        <v>22</v>
      </c>
      <c r="E5" s="4" t="s">
        <v>23</v>
      </c>
      <c r="F5" s="4" t="s">
        <v>24</v>
      </c>
      <c r="G5" s="4" t="s">
        <v>25</v>
      </c>
      <c r="H5" s="4" t="s">
        <v>26</v>
      </c>
      <c r="I5" s="4" t="s">
        <v>27</v>
      </c>
      <c r="J5" s="4" t="s">
        <v>28</v>
      </c>
      <c r="K5" s="4" t="s">
        <v>29</v>
      </c>
      <c r="L5" s="4" t="s">
        <v>30</v>
      </c>
      <c r="M5" s="4" t="s">
        <v>31</v>
      </c>
      <c r="N5" s="4" t="s">
        <v>32</v>
      </c>
      <c r="O5" s="4" t="s">
        <v>33</v>
      </c>
      <c r="P5" s="4" t="s">
        <v>34</v>
      </c>
      <c r="Q5" s="4" t="s">
        <v>35</v>
      </c>
      <c r="R5" s="4" t="s">
        <v>36</v>
      </c>
      <c r="S5" s="4" t="s">
        <v>37</v>
      </c>
      <c r="T5" s="4" t="s">
        <v>38</v>
      </c>
      <c r="U5" s="4" t="s">
        <v>34</v>
      </c>
      <c r="V5" s="4" t="s">
        <v>39</v>
      </c>
      <c r="W5" s="4" t="s">
        <v>40</v>
      </c>
      <c r="X5" s="4" t="s">
        <v>41</v>
      </c>
      <c r="Y5" s="4" t="s">
        <v>42</v>
      </c>
      <c r="Z5" s="4" t="s">
        <v>30</v>
      </c>
      <c r="AA5" s="4" t="s">
        <v>38</v>
      </c>
      <c r="AB5" s="4" t="s">
        <v>31</v>
      </c>
      <c r="AC5" s="4" t="s">
        <v>39</v>
      </c>
      <c r="AD5" s="4" t="s">
        <v>43</v>
      </c>
      <c r="AE5" s="4" t="s">
        <v>44</v>
      </c>
      <c r="AF5" s="4" t="s">
        <v>45</v>
      </c>
      <c r="AG5" s="4" t="s">
        <v>41</v>
      </c>
      <c r="AH5" s="133" t="s">
        <v>46</v>
      </c>
      <c r="AI5" s="134" t="s">
        <v>47</v>
      </c>
      <c r="AJ5" s="134" t="s">
        <v>48</v>
      </c>
      <c r="AK5" s="134" t="s">
        <v>49</v>
      </c>
      <c r="AL5" s="134" t="s">
        <v>50</v>
      </c>
      <c r="AM5" s="134" t="s">
        <v>51</v>
      </c>
      <c r="AN5" s="134" t="s">
        <v>52</v>
      </c>
      <c r="AO5" s="141" t="s">
        <v>53</v>
      </c>
      <c r="AP5" s="141" t="s">
        <v>38</v>
      </c>
      <c r="AQ5" s="141" t="s">
        <v>54</v>
      </c>
      <c r="AR5" s="141" t="s">
        <v>55</v>
      </c>
      <c r="AS5" s="141" t="s">
        <v>56</v>
      </c>
      <c r="AT5" s="141" t="s">
        <v>57</v>
      </c>
      <c r="AU5" s="141" t="s">
        <v>58</v>
      </c>
      <c r="AV5" s="141" t="s">
        <v>59</v>
      </c>
      <c r="AW5" s="148" t="s">
        <v>60</v>
      </c>
      <c r="AX5" s="149" t="s">
        <v>61</v>
      </c>
      <c r="AY5" s="4" t="s">
        <v>62</v>
      </c>
      <c r="AZ5" s="4" t="s">
        <v>54</v>
      </c>
      <c r="BA5" s="4" t="s">
        <v>63</v>
      </c>
      <c r="BB5" s="4" t="s">
        <v>64</v>
      </c>
      <c r="BC5" s="4" t="s">
        <v>65</v>
      </c>
      <c r="BD5" s="4" t="s">
        <v>66</v>
      </c>
      <c r="BE5" s="4" t="s">
        <v>67</v>
      </c>
      <c r="BF5" s="4" t="s">
        <v>68</v>
      </c>
      <c r="BG5" s="4" t="s">
        <v>69</v>
      </c>
      <c r="BH5" s="4" t="s">
        <v>70</v>
      </c>
      <c r="BI5" s="4" t="s">
        <v>54</v>
      </c>
      <c r="BJ5" s="4" t="s">
        <v>39</v>
      </c>
    </row>
    <row r="6" s="85" customFormat="1" ht="77" customHeight="1" spans="1:64">
      <c r="A6" s="94">
        <v>1</v>
      </c>
      <c r="B6" s="95" t="s">
        <v>103</v>
      </c>
      <c r="C6" s="96" t="s">
        <v>72</v>
      </c>
      <c r="D6" s="13" t="s">
        <v>73</v>
      </c>
      <c r="E6" s="13" t="s">
        <v>73</v>
      </c>
      <c r="F6" s="13" t="s">
        <v>73</v>
      </c>
      <c r="G6" s="13" t="s">
        <v>73</v>
      </c>
      <c r="H6" s="13" t="s">
        <v>73</v>
      </c>
      <c r="I6" s="13" t="s">
        <v>73</v>
      </c>
      <c r="J6" s="100" t="s">
        <v>73</v>
      </c>
      <c r="K6" s="101">
        <v>317</v>
      </c>
      <c r="L6" s="102">
        <v>1.585</v>
      </c>
      <c r="M6" s="102">
        <v>1.585</v>
      </c>
      <c r="N6" s="100" t="s">
        <v>73</v>
      </c>
      <c r="O6" s="101">
        <v>19</v>
      </c>
      <c r="P6" s="103">
        <v>3.8</v>
      </c>
      <c r="Q6" s="100" t="s">
        <v>73</v>
      </c>
      <c r="R6" s="100" t="s">
        <v>73</v>
      </c>
      <c r="S6" s="100">
        <v>322</v>
      </c>
      <c r="T6" s="100">
        <v>317</v>
      </c>
      <c r="U6" s="100">
        <v>6</v>
      </c>
      <c r="V6" s="100" t="s">
        <v>73</v>
      </c>
      <c r="W6" s="100" t="s">
        <v>73</v>
      </c>
      <c r="X6" s="100" t="s">
        <v>143</v>
      </c>
      <c r="Y6" s="120" t="s">
        <v>144</v>
      </c>
      <c r="Z6" s="121">
        <v>1.902</v>
      </c>
      <c r="AA6" s="120" t="s">
        <v>144</v>
      </c>
      <c r="AB6" s="121">
        <v>1.902</v>
      </c>
      <c r="AC6" s="122" t="s">
        <v>73</v>
      </c>
      <c r="AD6" s="122" t="s">
        <v>73</v>
      </c>
      <c r="AE6" s="122" t="s">
        <v>73</v>
      </c>
      <c r="AF6" s="122" t="s">
        <v>73</v>
      </c>
      <c r="AG6" s="122" t="s">
        <v>73</v>
      </c>
      <c r="AH6" s="135"/>
      <c r="AI6" s="135"/>
      <c r="AJ6" s="135"/>
      <c r="AK6" s="135"/>
      <c r="AL6" s="135"/>
      <c r="AM6" s="135"/>
      <c r="AN6" s="135"/>
      <c r="AO6" s="13">
        <v>55</v>
      </c>
      <c r="AP6" s="13">
        <v>55</v>
      </c>
      <c r="AQ6" s="118">
        <v>30</v>
      </c>
      <c r="AR6" s="13" t="s">
        <v>73</v>
      </c>
      <c r="AS6" s="13" t="s">
        <v>73</v>
      </c>
      <c r="AT6" s="13" t="s">
        <v>73</v>
      </c>
      <c r="AU6" s="13" t="s">
        <v>73</v>
      </c>
      <c r="AV6" s="13" t="s">
        <v>73</v>
      </c>
      <c r="AW6" s="13" t="s">
        <v>145</v>
      </c>
      <c r="AX6" s="135" t="s">
        <v>73</v>
      </c>
      <c r="AY6" s="135" t="s">
        <v>146</v>
      </c>
      <c r="AZ6" s="150">
        <v>0.5</v>
      </c>
      <c r="BA6" s="125" t="s">
        <v>147</v>
      </c>
      <c r="BB6" s="135" t="s">
        <v>73</v>
      </c>
      <c r="BC6" s="135">
        <v>3</v>
      </c>
      <c r="BD6" s="135" t="s">
        <v>73</v>
      </c>
      <c r="BE6" s="135">
        <v>3</v>
      </c>
      <c r="BF6" s="135">
        <v>0</v>
      </c>
      <c r="BG6" s="135">
        <v>0</v>
      </c>
      <c r="BH6" s="135">
        <v>3</v>
      </c>
      <c r="BI6" s="151">
        <v>0.15</v>
      </c>
      <c r="BJ6" s="135" t="s">
        <v>73</v>
      </c>
      <c r="BK6" s="85" t="s">
        <v>148</v>
      </c>
      <c r="BL6" s="85" t="s">
        <v>149</v>
      </c>
    </row>
    <row r="7" s="85" customFormat="1" ht="77" customHeight="1" spans="1:62">
      <c r="A7" s="97">
        <v>2</v>
      </c>
      <c r="B7" s="14" t="s">
        <v>87</v>
      </c>
      <c r="C7" s="96" t="s">
        <v>72</v>
      </c>
      <c r="D7" s="8" t="s">
        <v>73</v>
      </c>
      <c r="E7" s="8" t="s">
        <v>73</v>
      </c>
      <c r="F7" s="8" t="s">
        <v>73</v>
      </c>
      <c r="G7" s="8" t="s">
        <v>73</v>
      </c>
      <c r="H7" s="8" t="s">
        <v>73</v>
      </c>
      <c r="I7" s="8" t="s">
        <v>73</v>
      </c>
      <c r="J7" s="8" t="s">
        <v>150</v>
      </c>
      <c r="K7" s="101">
        <v>328</v>
      </c>
      <c r="L7" s="104">
        <v>1.64</v>
      </c>
      <c r="M7" s="104">
        <v>1.64</v>
      </c>
      <c r="N7" s="100" t="s">
        <v>73</v>
      </c>
      <c r="O7" s="42">
        <v>27</v>
      </c>
      <c r="P7" s="105">
        <v>5.4</v>
      </c>
      <c r="Q7" s="100" t="s">
        <v>73</v>
      </c>
      <c r="R7" s="100" t="s">
        <v>73</v>
      </c>
      <c r="S7" s="117">
        <v>331</v>
      </c>
      <c r="T7" s="117">
        <v>331</v>
      </c>
      <c r="U7" s="105">
        <v>6</v>
      </c>
      <c r="V7" s="8" t="s">
        <v>73</v>
      </c>
      <c r="W7" s="8" t="s">
        <v>73</v>
      </c>
      <c r="X7" s="105"/>
      <c r="Y7" s="123">
        <v>328</v>
      </c>
      <c r="Z7" s="124">
        <v>1.968</v>
      </c>
      <c r="AA7" s="123">
        <v>328</v>
      </c>
      <c r="AB7" s="124">
        <v>1.968</v>
      </c>
      <c r="AC7" s="125" t="s">
        <v>73</v>
      </c>
      <c r="AD7" s="125" t="s">
        <v>73</v>
      </c>
      <c r="AE7" s="125" t="s">
        <v>73</v>
      </c>
      <c r="AF7" s="125" t="s">
        <v>73</v>
      </c>
      <c r="AG7" s="125"/>
      <c r="AH7" s="125"/>
      <c r="AI7" s="125"/>
      <c r="AJ7" s="125"/>
      <c r="AK7" s="125"/>
      <c r="AL7" s="125"/>
      <c r="AM7" s="125"/>
      <c r="AN7" s="125"/>
      <c r="AO7" s="13">
        <v>54</v>
      </c>
      <c r="AP7" s="13">
        <v>54</v>
      </c>
      <c r="AQ7" s="118">
        <v>30</v>
      </c>
      <c r="AR7" s="13" t="s">
        <v>73</v>
      </c>
      <c r="AS7" s="13" t="s">
        <v>73</v>
      </c>
      <c r="AT7" s="13" t="s">
        <v>73</v>
      </c>
      <c r="AU7" s="13" t="s">
        <v>73</v>
      </c>
      <c r="AV7" s="13" t="s">
        <v>73</v>
      </c>
      <c r="AW7" s="13" t="s">
        <v>151</v>
      </c>
      <c r="AX7" s="13" t="s">
        <v>73</v>
      </c>
      <c r="AY7" s="135" t="s">
        <v>152</v>
      </c>
      <c r="AZ7" s="151">
        <v>0.3</v>
      </c>
      <c r="BA7" s="13" t="s">
        <v>147</v>
      </c>
      <c r="BB7" s="125" t="s">
        <v>73</v>
      </c>
      <c r="BC7" s="125">
        <v>6</v>
      </c>
      <c r="BD7" s="135" t="s">
        <v>153</v>
      </c>
      <c r="BE7" s="135">
        <v>6</v>
      </c>
      <c r="BF7" s="135">
        <v>0</v>
      </c>
      <c r="BG7" s="135">
        <v>0</v>
      </c>
      <c r="BH7" s="135">
        <v>6</v>
      </c>
      <c r="BI7" s="151">
        <v>0.3</v>
      </c>
      <c r="BJ7" s="125" t="s">
        <v>73</v>
      </c>
    </row>
    <row r="8" s="85" customFormat="1" ht="77" customHeight="1" spans="1:64">
      <c r="A8" s="97">
        <v>3</v>
      </c>
      <c r="B8" s="98" t="s">
        <v>83</v>
      </c>
      <c r="C8" s="96" t="s">
        <v>72</v>
      </c>
      <c r="D8" s="13" t="s">
        <v>73</v>
      </c>
      <c r="E8" s="13" t="s">
        <v>73</v>
      </c>
      <c r="F8" s="13" t="s">
        <v>73</v>
      </c>
      <c r="G8" s="13" t="s">
        <v>73</v>
      </c>
      <c r="H8" s="13" t="s">
        <v>73</v>
      </c>
      <c r="I8" s="13" t="s">
        <v>73</v>
      </c>
      <c r="J8" s="105" t="s">
        <v>73</v>
      </c>
      <c r="K8" s="101">
        <v>223</v>
      </c>
      <c r="L8" s="106">
        <v>1.115</v>
      </c>
      <c r="M8" s="106">
        <v>1.115</v>
      </c>
      <c r="N8" s="100" t="s">
        <v>73</v>
      </c>
      <c r="O8" s="101">
        <v>21</v>
      </c>
      <c r="P8" s="105">
        <v>4.2</v>
      </c>
      <c r="Q8" s="100" t="s">
        <v>73</v>
      </c>
      <c r="R8" s="100" t="s">
        <v>73</v>
      </c>
      <c r="S8" s="100">
        <v>229</v>
      </c>
      <c r="T8" s="100">
        <v>223</v>
      </c>
      <c r="U8" s="100">
        <v>4</v>
      </c>
      <c r="V8" s="100" t="s">
        <v>73</v>
      </c>
      <c r="W8" s="100" t="s">
        <v>73</v>
      </c>
      <c r="X8" s="100" t="s">
        <v>154</v>
      </c>
      <c r="Y8" s="123">
        <v>223</v>
      </c>
      <c r="Z8" s="124">
        <v>1.338</v>
      </c>
      <c r="AA8" s="123">
        <v>220</v>
      </c>
      <c r="AB8" s="106">
        <v>1.32</v>
      </c>
      <c r="AC8" s="125" t="s">
        <v>73</v>
      </c>
      <c r="AD8" s="125" t="s">
        <v>73</v>
      </c>
      <c r="AE8" s="85" t="s">
        <v>73</v>
      </c>
      <c r="AF8" s="125" t="s">
        <v>73</v>
      </c>
      <c r="AG8" s="125" t="s">
        <v>155</v>
      </c>
      <c r="AH8" s="136"/>
      <c r="AI8" s="137"/>
      <c r="AJ8" s="137"/>
      <c r="AK8" s="137"/>
      <c r="AL8" s="137"/>
      <c r="AM8" s="137"/>
      <c r="AN8" s="138"/>
      <c r="AO8" s="13"/>
      <c r="AP8" s="13"/>
      <c r="AQ8" s="118"/>
      <c r="AR8" s="13"/>
      <c r="AS8" s="13"/>
      <c r="AT8" s="13"/>
      <c r="AU8" s="13"/>
      <c r="AV8" s="13"/>
      <c r="AW8" s="13"/>
      <c r="AX8" s="135"/>
      <c r="AY8" s="135"/>
      <c r="AZ8" s="135"/>
      <c r="BA8" s="135"/>
      <c r="BB8" s="135" t="s">
        <v>73</v>
      </c>
      <c r="BC8" s="135">
        <v>1</v>
      </c>
      <c r="BD8" s="135" t="s">
        <v>73</v>
      </c>
      <c r="BE8" s="135">
        <v>1</v>
      </c>
      <c r="BF8" s="135">
        <v>0</v>
      </c>
      <c r="BG8" s="135">
        <v>0</v>
      </c>
      <c r="BH8" s="135">
        <v>1</v>
      </c>
      <c r="BI8" s="105">
        <v>0.05</v>
      </c>
      <c r="BJ8" s="135" t="s">
        <v>73</v>
      </c>
      <c r="BK8" s="85" t="s">
        <v>148</v>
      </c>
      <c r="BL8" s="85" t="s">
        <v>156</v>
      </c>
    </row>
    <row r="9" s="85" customFormat="1" ht="77" customHeight="1" spans="1:62">
      <c r="A9" s="97">
        <v>4</v>
      </c>
      <c r="B9" s="14" t="s">
        <v>92</v>
      </c>
      <c r="C9" s="96" t="s">
        <v>72</v>
      </c>
      <c r="D9" s="8" t="s">
        <v>73</v>
      </c>
      <c r="E9" s="8" t="s">
        <v>73</v>
      </c>
      <c r="F9" s="8" t="s">
        <v>73</v>
      </c>
      <c r="G9" s="8" t="s">
        <v>73</v>
      </c>
      <c r="H9" s="8" t="s">
        <v>73</v>
      </c>
      <c r="I9" s="8" t="s">
        <v>73</v>
      </c>
      <c r="J9" s="8" t="s">
        <v>73</v>
      </c>
      <c r="K9" s="101">
        <v>219</v>
      </c>
      <c r="L9" s="106">
        <v>1.095</v>
      </c>
      <c r="M9" s="106">
        <v>1.095</v>
      </c>
      <c r="N9" s="100" t="s">
        <v>73</v>
      </c>
      <c r="O9" s="101">
        <v>28</v>
      </c>
      <c r="P9" s="105">
        <v>5.6</v>
      </c>
      <c r="Q9" s="100" t="s">
        <v>73</v>
      </c>
      <c r="R9" s="100" t="s">
        <v>73</v>
      </c>
      <c r="S9" s="13">
        <v>235</v>
      </c>
      <c r="T9" s="13">
        <v>235</v>
      </c>
      <c r="U9" s="118">
        <v>4</v>
      </c>
      <c r="V9" s="13" t="s">
        <v>73</v>
      </c>
      <c r="W9" s="13" t="s">
        <v>73</v>
      </c>
      <c r="X9" s="105"/>
      <c r="Y9" s="126" t="s">
        <v>157</v>
      </c>
      <c r="Z9" s="127">
        <v>1.314</v>
      </c>
      <c r="AA9" s="123">
        <v>219</v>
      </c>
      <c r="AB9" s="127">
        <v>1.314</v>
      </c>
      <c r="AC9" s="125" t="s">
        <v>73</v>
      </c>
      <c r="AD9" s="125" t="s">
        <v>73</v>
      </c>
      <c r="AE9" s="125" t="s">
        <v>73</v>
      </c>
      <c r="AF9" s="125" t="s">
        <v>73</v>
      </c>
      <c r="AG9" s="125"/>
      <c r="AH9" s="125"/>
      <c r="AI9" s="125"/>
      <c r="AJ9" s="125"/>
      <c r="AK9" s="125"/>
      <c r="AL9" s="125"/>
      <c r="AM9" s="125"/>
      <c r="AN9" s="125"/>
      <c r="AO9" s="13">
        <v>33</v>
      </c>
      <c r="AP9" s="13">
        <v>33</v>
      </c>
      <c r="AQ9" s="118">
        <v>18</v>
      </c>
      <c r="AR9" s="13" t="s">
        <v>73</v>
      </c>
      <c r="AS9" s="13" t="s">
        <v>73</v>
      </c>
      <c r="AT9" s="13" t="s">
        <v>158</v>
      </c>
      <c r="AU9" s="13" t="s">
        <v>73</v>
      </c>
      <c r="AV9" s="13" t="s">
        <v>73</v>
      </c>
      <c r="AW9" s="13" t="s">
        <v>151</v>
      </c>
      <c r="AX9" s="125"/>
      <c r="AY9" s="125"/>
      <c r="AZ9" s="125"/>
      <c r="BA9" s="125"/>
      <c r="BB9" s="13" t="s">
        <v>73</v>
      </c>
      <c r="BC9" s="125">
        <v>5</v>
      </c>
      <c r="BD9" s="125" t="s">
        <v>159</v>
      </c>
      <c r="BE9" s="13" t="s">
        <v>73</v>
      </c>
      <c r="BF9" s="125">
        <v>0</v>
      </c>
      <c r="BG9" s="125">
        <v>0</v>
      </c>
      <c r="BH9" s="125">
        <v>5</v>
      </c>
      <c r="BI9" s="125">
        <v>0.25</v>
      </c>
      <c r="BJ9" s="13" t="s">
        <v>73</v>
      </c>
    </row>
    <row r="10" s="85" customFormat="1" ht="77" customHeight="1" spans="1:64">
      <c r="A10" s="97">
        <v>5</v>
      </c>
      <c r="B10" s="95" t="s">
        <v>82</v>
      </c>
      <c r="C10" s="96" t="s">
        <v>72</v>
      </c>
      <c r="D10" s="13" t="s">
        <v>73</v>
      </c>
      <c r="E10" s="13" t="s">
        <v>73</v>
      </c>
      <c r="F10" s="13" t="s">
        <v>73</v>
      </c>
      <c r="G10" s="13" t="s">
        <v>73</v>
      </c>
      <c r="H10" s="13" t="s">
        <v>73</v>
      </c>
      <c r="I10" s="13" t="s">
        <v>73</v>
      </c>
      <c r="J10" s="105"/>
      <c r="K10" s="101"/>
      <c r="L10" s="106"/>
      <c r="M10" s="107"/>
      <c r="N10" s="105"/>
      <c r="O10" s="101"/>
      <c r="P10" s="105"/>
      <c r="Q10" s="105"/>
      <c r="R10" s="105"/>
      <c r="S10" s="13"/>
      <c r="T10" s="13"/>
      <c r="U10" s="118"/>
      <c r="V10" s="13"/>
      <c r="W10" s="105"/>
      <c r="X10" s="105"/>
      <c r="Y10" s="126"/>
      <c r="Z10" s="127"/>
      <c r="AA10" s="123"/>
      <c r="AB10" s="106"/>
      <c r="AC10" s="125"/>
      <c r="AD10" s="125"/>
      <c r="AE10" s="125"/>
      <c r="AF10" s="125"/>
      <c r="AG10" s="125"/>
      <c r="AH10" s="125"/>
      <c r="AI10" s="125"/>
      <c r="AJ10" s="125"/>
      <c r="AK10" s="125"/>
      <c r="AL10" s="125"/>
      <c r="AM10" s="125"/>
      <c r="AN10" s="125"/>
      <c r="AO10" s="13">
        <v>55</v>
      </c>
      <c r="AP10" s="13">
        <v>55</v>
      </c>
      <c r="AQ10" s="118">
        <v>30</v>
      </c>
      <c r="AR10" s="13" t="s">
        <v>73</v>
      </c>
      <c r="AS10" s="13" t="s">
        <v>73</v>
      </c>
      <c r="AT10" s="13" t="s">
        <v>73</v>
      </c>
      <c r="AU10" s="13" t="s">
        <v>73</v>
      </c>
      <c r="AV10" s="13" t="s">
        <v>73</v>
      </c>
      <c r="AW10" s="13" t="s">
        <v>73</v>
      </c>
      <c r="AX10" s="125"/>
      <c r="AY10" s="125"/>
      <c r="AZ10" s="125"/>
      <c r="BA10" s="125"/>
      <c r="BB10" s="125"/>
      <c r="BC10" s="125"/>
      <c r="BD10" s="125"/>
      <c r="BE10" s="125"/>
      <c r="BF10" s="125"/>
      <c r="BG10" s="125"/>
      <c r="BH10" s="125"/>
      <c r="BI10" s="125"/>
      <c r="BJ10" s="125"/>
      <c r="BK10" s="85" t="s">
        <v>148</v>
      </c>
      <c r="BL10" s="85" t="s">
        <v>149</v>
      </c>
    </row>
    <row r="11" s="85" customFormat="1" ht="67" customHeight="1" spans="1:62">
      <c r="A11" s="97">
        <v>6</v>
      </c>
      <c r="B11" s="14" t="s">
        <v>79</v>
      </c>
      <c r="C11" s="96" t="s">
        <v>72</v>
      </c>
      <c r="D11" s="8" t="s">
        <v>73</v>
      </c>
      <c r="E11" s="8" t="s">
        <v>73</v>
      </c>
      <c r="F11" s="8" t="s">
        <v>73</v>
      </c>
      <c r="G11" s="8" t="s">
        <v>73</v>
      </c>
      <c r="H11" s="8" t="s">
        <v>73</v>
      </c>
      <c r="I11" s="8" t="s">
        <v>73</v>
      </c>
      <c r="J11" s="8" t="s">
        <v>73</v>
      </c>
      <c r="K11" s="101">
        <v>18</v>
      </c>
      <c r="L11" s="106">
        <v>0.09</v>
      </c>
      <c r="M11" s="106">
        <v>0.09</v>
      </c>
      <c r="N11" s="100" t="s">
        <v>73</v>
      </c>
      <c r="O11" s="101">
        <v>5</v>
      </c>
      <c r="P11" s="105">
        <v>1</v>
      </c>
      <c r="Q11" s="100" t="s">
        <v>73</v>
      </c>
      <c r="R11" s="100" t="s">
        <v>73</v>
      </c>
      <c r="S11" s="13"/>
      <c r="T11" s="13"/>
      <c r="U11" s="118"/>
      <c r="V11" s="13"/>
      <c r="W11" s="8" t="s">
        <v>73</v>
      </c>
      <c r="X11" s="105"/>
      <c r="Y11" s="13">
        <v>35</v>
      </c>
      <c r="Z11" s="118">
        <v>0.21</v>
      </c>
      <c r="AA11" s="13">
        <v>35</v>
      </c>
      <c r="AB11" s="118">
        <v>0.21</v>
      </c>
      <c r="AC11" s="13" t="s">
        <v>160</v>
      </c>
      <c r="AD11" s="125" t="s">
        <v>73</v>
      </c>
      <c r="AE11" s="125" t="s">
        <v>73</v>
      </c>
      <c r="AF11" s="125" t="s">
        <v>73</v>
      </c>
      <c r="AG11" s="125"/>
      <c r="AH11" s="125"/>
      <c r="AI11" s="125"/>
      <c r="AJ11" s="125"/>
      <c r="AK11" s="125"/>
      <c r="AL11" s="125"/>
      <c r="AM11" s="125"/>
      <c r="AN11" s="125"/>
      <c r="AO11" s="13">
        <v>52</v>
      </c>
      <c r="AP11" s="13">
        <v>52</v>
      </c>
      <c r="AQ11" s="118">
        <v>30</v>
      </c>
      <c r="AR11" s="13" t="s">
        <v>73</v>
      </c>
      <c r="AS11" s="13" t="s">
        <v>73</v>
      </c>
      <c r="AT11" s="13" t="s">
        <v>161</v>
      </c>
      <c r="AU11" s="13" t="s">
        <v>162</v>
      </c>
      <c r="AV11" s="13" t="s">
        <v>73</v>
      </c>
      <c r="AW11" s="13" t="s">
        <v>73</v>
      </c>
      <c r="AX11" s="13" t="s">
        <v>73</v>
      </c>
      <c r="AY11" s="125" t="s">
        <v>163</v>
      </c>
      <c r="AZ11" s="125">
        <v>0.2</v>
      </c>
      <c r="BA11" s="13" t="s">
        <v>147</v>
      </c>
      <c r="BB11" s="125"/>
      <c r="BC11" s="125"/>
      <c r="BD11" s="125"/>
      <c r="BE11" s="125"/>
      <c r="BF11" s="125"/>
      <c r="BG11" s="125"/>
      <c r="BH11" s="125"/>
      <c r="BI11" s="125"/>
      <c r="BJ11" s="152"/>
    </row>
    <row r="12" s="85" customFormat="1" ht="51" customHeight="1" spans="1:64">
      <c r="A12" s="97">
        <v>7</v>
      </c>
      <c r="B12" s="95" t="s">
        <v>71</v>
      </c>
      <c r="C12" s="96" t="s">
        <v>72</v>
      </c>
      <c r="D12" s="13" t="s">
        <v>73</v>
      </c>
      <c r="E12" s="13" t="s">
        <v>73</v>
      </c>
      <c r="F12" s="13" t="s">
        <v>73</v>
      </c>
      <c r="G12" s="13" t="s">
        <v>73</v>
      </c>
      <c r="H12" s="13" t="s">
        <v>73</v>
      </c>
      <c r="I12" s="13" t="s">
        <v>73</v>
      </c>
      <c r="J12" s="105"/>
      <c r="K12" s="101"/>
      <c r="L12" s="106"/>
      <c r="M12" s="107"/>
      <c r="N12" s="105"/>
      <c r="O12" s="101"/>
      <c r="P12" s="105"/>
      <c r="Q12" s="105"/>
      <c r="R12" s="105"/>
      <c r="S12" s="13"/>
      <c r="T12" s="13"/>
      <c r="U12" s="118"/>
      <c r="V12" s="13"/>
      <c r="W12" s="119"/>
      <c r="X12" s="105"/>
      <c r="Y12" s="123"/>
      <c r="Z12" s="118"/>
      <c r="AA12" s="123"/>
      <c r="AB12" s="106"/>
      <c r="AC12" s="125"/>
      <c r="AD12" s="125"/>
      <c r="AE12" s="125"/>
      <c r="AF12" s="125"/>
      <c r="AG12" s="125"/>
      <c r="AH12" s="125"/>
      <c r="AI12" s="125"/>
      <c r="AJ12" s="125"/>
      <c r="AK12" s="125"/>
      <c r="AL12" s="125"/>
      <c r="AM12" s="125"/>
      <c r="AN12" s="125"/>
      <c r="AO12" s="13">
        <v>35</v>
      </c>
      <c r="AP12" s="13">
        <v>34</v>
      </c>
      <c r="AQ12" s="118">
        <v>18</v>
      </c>
      <c r="AR12" s="13" t="s">
        <v>73</v>
      </c>
      <c r="AS12" s="13" t="s">
        <v>73</v>
      </c>
      <c r="AT12" s="13" t="s">
        <v>164</v>
      </c>
      <c r="AU12" s="13" t="s">
        <v>73</v>
      </c>
      <c r="AV12" s="13" t="s">
        <v>73</v>
      </c>
      <c r="AW12" s="13" t="s">
        <v>73</v>
      </c>
      <c r="AX12" s="125"/>
      <c r="AY12" s="125"/>
      <c r="AZ12" s="125"/>
      <c r="BA12" s="125"/>
      <c r="BB12" s="125"/>
      <c r="BC12" s="125"/>
      <c r="BD12" s="125"/>
      <c r="BE12" s="125"/>
      <c r="BF12" s="125"/>
      <c r="BG12" s="125"/>
      <c r="BH12" s="125"/>
      <c r="BI12" s="125"/>
      <c r="BJ12" s="152"/>
      <c r="BK12" s="85" t="s">
        <v>148</v>
      </c>
      <c r="BL12" s="85" t="s">
        <v>149</v>
      </c>
    </row>
    <row r="13" s="85" customFormat="1" ht="77" customHeight="1" spans="1:62">
      <c r="A13" s="97">
        <v>8</v>
      </c>
      <c r="B13" s="14" t="s">
        <v>116</v>
      </c>
      <c r="C13" s="99" t="s">
        <v>117</v>
      </c>
      <c r="D13" s="8" t="s">
        <v>73</v>
      </c>
      <c r="E13" s="8" t="s">
        <v>73</v>
      </c>
      <c r="F13" s="8" t="s">
        <v>73</v>
      </c>
      <c r="G13" s="8" t="s">
        <v>73</v>
      </c>
      <c r="H13" s="8" t="s">
        <v>73</v>
      </c>
      <c r="I13" s="8" t="s">
        <v>73</v>
      </c>
      <c r="J13" s="105"/>
      <c r="K13" s="101"/>
      <c r="L13" s="106"/>
      <c r="M13" s="107"/>
      <c r="N13" s="105"/>
      <c r="O13" s="101"/>
      <c r="P13" s="105"/>
      <c r="Q13" s="105"/>
      <c r="R13" s="105"/>
      <c r="S13" s="13"/>
      <c r="T13" s="13"/>
      <c r="U13" s="118"/>
      <c r="V13" s="13"/>
      <c r="W13" s="105"/>
      <c r="X13" s="105"/>
      <c r="Y13" s="126"/>
      <c r="Z13" s="127"/>
      <c r="AA13" s="123"/>
      <c r="AB13" s="105"/>
      <c r="AC13" s="125"/>
      <c r="AD13" s="125"/>
      <c r="AE13" s="125"/>
      <c r="AF13" s="125"/>
      <c r="AG13" s="125"/>
      <c r="AH13" s="125"/>
      <c r="AI13" s="125"/>
      <c r="AJ13" s="125"/>
      <c r="AK13" s="125"/>
      <c r="AL13" s="125"/>
      <c r="AM13" s="125"/>
      <c r="AN13" s="125"/>
      <c r="AO13" s="142">
        <v>61</v>
      </c>
      <c r="AP13" s="142">
        <v>61</v>
      </c>
      <c r="AQ13" s="143">
        <v>30</v>
      </c>
      <c r="AR13" s="13" t="s">
        <v>73</v>
      </c>
      <c r="AS13" s="13" t="s">
        <v>73</v>
      </c>
      <c r="AT13" s="13" t="s">
        <v>73</v>
      </c>
      <c r="AU13" s="13" t="s">
        <v>73</v>
      </c>
      <c r="AV13" s="13" t="s">
        <v>73</v>
      </c>
      <c r="AW13" s="13" t="s">
        <v>73</v>
      </c>
      <c r="AX13" s="125"/>
      <c r="AY13" s="125"/>
      <c r="AZ13" s="125"/>
      <c r="BA13" s="125"/>
      <c r="BB13" s="125"/>
      <c r="BC13" s="125"/>
      <c r="BD13" s="125"/>
      <c r="BE13" s="125"/>
      <c r="BF13" s="125"/>
      <c r="BG13" s="125"/>
      <c r="BH13" s="125"/>
      <c r="BI13" s="125"/>
      <c r="BJ13" s="125"/>
    </row>
    <row r="14" s="85" customFormat="1" ht="44" customHeight="1" spans="1:64">
      <c r="A14" s="97">
        <v>9</v>
      </c>
      <c r="B14" s="95" t="s">
        <v>165</v>
      </c>
      <c r="C14" s="99" t="s">
        <v>166</v>
      </c>
      <c r="D14" s="13" t="s">
        <v>73</v>
      </c>
      <c r="E14" s="13" t="s">
        <v>73</v>
      </c>
      <c r="F14" s="13" t="s">
        <v>73</v>
      </c>
      <c r="G14" s="13" t="s">
        <v>73</v>
      </c>
      <c r="H14" s="13" t="s">
        <v>73</v>
      </c>
      <c r="I14" s="13" t="s">
        <v>73</v>
      </c>
      <c r="J14" s="105"/>
      <c r="K14" s="101"/>
      <c r="L14" s="106"/>
      <c r="M14" s="107"/>
      <c r="N14" s="105"/>
      <c r="O14" s="101"/>
      <c r="P14" s="105"/>
      <c r="Q14" s="105"/>
      <c r="R14" s="105"/>
      <c r="S14" s="13"/>
      <c r="T14" s="13"/>
      <c r="U14" s="118"/>
      <c r="V14" s="13"/>
      <c r="W14" s="118"/>
      <c r="X14" s="119"/>
      <c r="Y14" s="128"/>
      <c r="Z14" s="127"/>
      <c r="AA14" s="128"/>
      <c r="AB14" s="106"/>
      <c r="AC14" s="125"/>
      <c r="AD14" s="125"/>
      <c r="AE14" s="125"/>
      <c r="AF14" s="125"/>
      <c r="AG14" s="125"/>
      <c r="AH14" s="125"/>
      <c r="AI14" s="125"/>
      <c r="AJ14" s="125"/>
      <c r="AK14" s="125"/>
      <c r="AL14" s="125"/>
      <c r="AM14" s="125"/>
      <c r="AN14" s="125"/>
      <c r="AO14" s="13"/>
      <c r="AP14" s="13"/>
      <c r="AQ14" s="118"/>
      <c r="AR14" s="13"/>
      <c r="AS14" s="13"/>
      <c r="AT14" s="13"/>
      <c r="AU14" s="13"/>
      <c r="AV14" s="13"/>
      <c r="AW14" s="13"/>
      <c r="AX14" s="125" t="s">
        <v>73</v>
      </c>
      <c r="AY14" s="125" t="s">
        <v>167</v>
      </c>
      <c r="AZ14" s="125">
        <v>0.4</v>
      </c>
      <c r="BA14" s="125" t="s">
        <v>147</v>
      </c>
      <c r="BB14" s="152"/>
      <c r="BC14" s="153"/>
      <c r="BD14" s="154"/>
      <c r="BE14" s="125"/>
      <c r="BF14" s="125"/>
      <c r="BG14" s="125"/>
      <c r="BH14" s="125"/>
      <c r="BI14" s="125"/>
      <c r="BJ14" s="152"/>
      <c r="BK14" s="85" t="s">
        <v>168</v>
      </c>
      <c r="BL14" s="85" t="s">
        <v>149</v>
      </c>
    </row>
    <row r="15" s="85" customFormat="1" ht="77" customHeight="1" spans="1:62">
      <c r="A15" s="97">
        <v>10</v>
      </c>
      <c r="B15" s="14" t="s">
        <v>169</v>
      </c>
      <c r="C15" s="99" t="s">
        <v>166</v>
      </c>
      <c r="D15" s="8" t="s">
        <v>73</v>
      </c>
      <c r="E15" s="8" t="s">
        <v>73</v>
      </c>
      <c r="F15" s="8" t="s">
        <v>73</v>
      </c>
      <c r="G15" s="8" t="s">
        <v>73</v>
      </c>
      <c r="H15" s="8" t="s">
        <v>73</v>
      </c>
      <c r="I15" s="13" t="s">
        <v>73</v>
      </c>
      <c r="J15" s="105"/>
      <c r="K15" s="101"/>
      <c r="L15" s="105"/>
      <c r="M15" s="108"/>
      <c r="N15" s="105"/>
      <c r="O15" s="101"/>
      <c r="P15" s="105"/>
      <c r="Q15" s="105"/>
      <c r="R15" s="105"/>
      <c r="S15" s="105"/>
      <c r="T15" s="105"/>
      <c r="U15" s="105"/>
      <c r="V15" s="105"/>
      <c r="W15" s="105"/>
      <c r="X15" s="105"/>
      <c r="Y15" s="126"/>
      <c r="Z15" s="105"/>
      <c r="AA15" s="126"/>
      <c r="AB15" s="105"/>
      <c r="AC15" s="125"/>
      <c r="AD15" s="125"/>
      <c r="AE15" s="125"/>
      <c r="AF15" s="125"/>
      <c r="AG15" s="125"/>
      <c r="AH15" s="125"/>
      <c r="AI15" s="125"/>
      <c r="AJ15" s="125"/>
      <c r="AK15" s="125"/>
      <c r="AL15" s="125"/>
      <c r="AM15" s="125"/>
      <c r="AN15" s="125"/>
      <c r="AO15" s="13"/>
      <c r="AP15" s="13"/>
      <c r="AQ15" s="118"/>
      <c r="AR15" s="13"/>
      <c r="AS15" s="13"/>
      <c r="AT15" s="13"/>
      <c r="AU15" s="13"/>
      <c r="AV15" s="13"/>
      <c r="AW15" s="13"/>
      <c r="AX15" s="13" t="s">
        <v>73</v>
      </c>
      <c r="AY15" s="125" t="s">
        <v>170</v>
      </c>
      <c r="AZ15" s="125">
        <v>0.1</v>
      </c>
      <c r="BA15" s="13" t="s">
        <v>147</v>
      </c>
      <c r="BB15" s="125"/>
      <c r="BC15" s="125"/>
      <c r="BD15" s="125"/>
      <c r="BE15" s="125"/>
      <c r="BF15" s="125"/>
      <c r="BG15" s="125"/>
      <c r="BH15" s="125"/>
      <c r="BI15" s="125"/>
      <c r="BJ15" s="125"/>
    </row>
    <row r="17" spans="14:15">
      <c r="N17" s="109"/>
      <c r="O17" s="109"/>
    </row>
    <row r="18" spans="14:15">
      <c r="N18" s="109"/>
      <c r="O18" s="109"/>
    </row>
    <row r="19" spans="14:15">
      <c r="N19" s="109"/>
      <c r="O19" s="109"/>
    </row>
    <row r="20" spans="14:15">
      <c r="N20" s="109"/>
      <c r="O20" s="109"/>
    </row>
    <row r="21" spans="14:15">
      <c r="N21" s="109"/>
      <c r="O21" s="109"/>
    </row>
    <row r="22" spans="14:15">
      <c r="N22" s="109"/>
      <c r="O22" s="109"/>
    </row>
    <row r="23" spans="14:15">
      <c r="N23" s="110"/>
      <c r="O23" s="110"/>
    </row>
  </sheetData>
  <autoFilter xmlns:etc="http://www.wps.cn/officeDocument/2017/etCustomData" ref="A5:BL15" etc:filterBottomFollowUsedRange="0">
    <extLst/>
  </autoFilter>
  <mergeCells count="22">
    <mergeCell ref="A1:BJ1"/>
    <mergeCell ref="A2:BJ2"/>
    <mergeCell ref="J3:M3"/>
    <mergeCell ref="N3:R3"/>
    <mergeCell ref="S3:X3"/>
    <mergeCell ref="Y3:AG3"/>
    <mergeCell ref="AH3:AN3"/>
    <mergeCell ref="AO3:AW3"/>
    <mergeCell ref="AX3:BA3"/>
    <mergeCell ref="BB3:BJ3"/>
    <mergeCell ref="J4:M4"/>
    <mergeCell ref="N4:R4"/>
    <mergeCell ref="S4:X4"/>
    <mergeCell ref="Y4:AG4"/>
    <mergeCell ref="AH4:AN4"/>
    <mergeCell ref="AO4:AW4"/>
    <mergeCell ref="AX4:BA4"/>
    <mergeCell ref="BB4:BJ4"/>
    <mergeCell ref="A3:A5"/>
    <mergeCell ref="B3:B5"/>
    <mergeCell ref="C3:C5"/>
    <mergeCell ref="D3:I4"/>
  </mergeCells>
  <pageMargins left="0.75" right="0.75" top="1" bottom="1" header="0.5" footer="0.5"/>
  <headerFooter/>
  <ignoredErrors>
    <ignoredError sqref="Y6"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tabSelected="1" view="pageBreakPreview" zoomScale="85" zoomScaleNormal="90" workbookViewId="0">
      <pane xSplit="2" ySplit="5" topLeftCell="C6" activePane="bottomRight" state="frozen"/>
      <selection/>
      <selection pane="topRight"/>
      <selection pane="bottomLeft"/>
      <selection pane="bottomRight" activeCell="B6" sqref="B6"/>
    </sheetView>
  </sheetViews>
  <sheetFormatPr defaultColWidth="8.72222222222222" defaultRowHeight="14.4"/>
  <cols>
    <col min="1" max="1" width="3.90740740740741" style="67" customWidth="1"/>
    <col min="2" max="2" width="33.3703703703704" style="67" customWidth="1"/>
    <col min="3" max="3" width="8.98148148148148" style="68" customWidth="1"/>
    <col min="4" max="4" width="14.6574074074074" style="68" customWidth="1"/>
    <col min="5" max="5" width="12.1944444444444" style="68" customWidth="1"/>
    <col min="6" max="6" width="15.5092592592593" style="68" customWidth="1"/>
    <col min="7" max="7" width="16.3611111111111" style="68" customWidth="1"/>
    <col min="8" max="8" width="14.9722222222222" style="68" customWidth="1"/>
    <col min="9" max="9" width="12.5092592592593" style="68" customWidth="1"/>
    <col min="10" max="12" width="10" style="68" customWidth="1"/>
    <col min="13" max="13" width="30.9074074074074" style="67" customWidth="1"/>
    <col min="14" max="16384" width="8.72222222222222" style="67"/>
  </cols>
  <sheetData>
    <row r="1" spans="1:2">
      <c r="A1" s="69"/>
      <c r="B1" s="69"/>
    </row>
    <row r="2" ht="25.8" spans="1:12">
      <c r="A2" s="70" t="s">
        <v>171</v>
      </c>
      <c r="B2" s="70"/>
      <c r="C2" s="70"/>
      <c r="D2" s="70"/>
      <c r="E2" s="70"/>
      <c r="F2" s="70"/>
      <c r="G2" s="70"/>
      <c r="H2" s="70"/>
      <c r="I2" s="70"/>
      <c r="J2" s="70"/>
      <c r="K2" s="70"/>
      <c r="L2" s="70"/>
    </row>
    <row r="3" s="65" customFormat="1" ht="12" spans="1:12">
      <c r="A3" s="71" t="s">
        <v>2</v>
      </c>
      <c r="B3" s="71" t="s">
        <v>172</v>
      </c>
      <c r="C3" s="72" t="s">
        <v>173</v>
      </c>
      <c r="D3" s="72"/>
      <c r="E3" s="72"/>
      <c r="F3" s="72"/>
      <c r="G3" s="72"/>
      <c r="H3" s="72"/>
      <c r="I3" s="72"/>
      <c r="J3" s="72"/>
      <c r="K3" s="82" t="s">
        <v>134</v>
      </c>
      <c r="L3" s="82" t="s">
        <v>174</v>
      </c>
    </row>
    <row r="4" s="65" customFormat="1" ht="33" customHeight="1" spans="1:12">
      <c r="A4" s="71"/>
      <c r="B4" s="71"/>
      <c r="C4" s="71" t="s">
        <v>6</v>
      </c>
      <c r="D4" s="71" t="s">
        <v>136</v>
      </c>
      <c r="E4" s="71" t="s">
        <v>8</v>
      </c>
      <c r="F4" s="73" t="s">
        <v>175</v>
      </c>
      <c r="G4" s="71" t="s">
        <v>176</v>
      </c>
      <c r="H4" s="71" t="s">
        <v>177</v>
      </c>
      <c r="I4" s="71" t="s">
        <v>178</v>
      </c>
      <c r="J4" s="71" t="s">
        <v>126</v>
      </c>
      <c r="K4" s="83"/>
      <c r="L4" s="83"/>
    </row>
    <row r="5" s="65" customFormat="1" ht="24" spans="1:12">
      <c r="A5" s="71"/>
      <c r="B5" s="71"/>
      <c r="C5" s="71"/>
      <c r="D5" s="71"/>
      <c r="E5" s="71"/>
      <c r="F5" s="71" t="s">
        <v>179</v>
      </c>
      <c r="G5" s="71" t="s">
        <v>180</v>
      </c>
      <c r="H5" s="71"/>
      <c r="I5" s="71"/>
      <c r="J5" s="71"/>
      <c r="K5" s="84"/>
      <c r="L5" s="84"/>
    </row>
    <row r="6" s="66" customFormat="1" ht="35" customHeight="1" spans="1:12">
      <c r="A6" s="71">
        <v>1</v>
      </c>
      <c r="B6" s="74" t="s">
        <v>103</v>
      </c>
      <c r="C6" s="75">
        <v>1.585</v>
      </c>
      <c r="D6" s="75">
        <v>3.8</v>
      </c>
      <c r="E6" s="75">
        <v>6</v>
      </c>
      <c r="F6" s="75">
        <v>1.902</v>
      </c>
      <c r="G6" s="75">
        <v>30</v>
      </c>
      <c r="H6" s="75">
        <v>0.5</v>
      </c>
      <c r="I6" s="75">
        <v>0.15</v>
      </c>
      <c r="J6" s="75">
        <f>SUM(C6:I6)</f>
        <v>43.937</v>
      </c>
      <c r="K6" s="75">
        <v>0</v>
      </c>
      <c r="L6" s="75">
        <f>J6-K6</f>
        <v>43.937</v>
      </c>
    </row>
    <row r="7" s="66" customFormat="1" ht="35" customHeight="1" spans="1:12">
      <c r="A7" s="71">
        <v>2</v>
      </c>
      <c r="B7" s="74" t="s">
        <v>87</v>
      </c>
      <c r="C7" s="76">
        <v>1.64</v>
      </c>
      <c r="D7" s="76">
        <v>5.4</v>
      </c>
      <c r="E7" s="76">
        <v>6</v>
      </c>
      <c r="F7" s="76">
        <v>1.968</v>
      </c>
      <c r="G7" s="77">
        <v>30</v>
      </c>
      <c r="H7" s="75">
        <v>0.3</v>
      </c>
      <c r="I7" s="75">
        <v>0.3</v>
      </c>
      <c r="J7" s="75">
        <f t="shared" ref="J7:J15" si="0">SUM(C7:I7)</f>
        <v>45.608</v>
      </c>
      <c r="K7" s="75">
        <v>0</v>
      </c>
      <c r="L7" s="75">
        <f t="shared" ref="L7:L15" si="1">J7-K7</f>
        <v>45.608</v>
      </c>
    </row>
    <row r="8" s="66" customFormat="1" ht="74" customHeight="1" spans="1:12">
      <c r="A8" s="71">
        <v>3</v>
      </c>
      <c r="B8" s="78" t="s">
        <v>83</v>
      </c>
      <c r="C8" s="75">
        <v>1.115</v>
      </c>
      <c r="D8" s="75">
        <v>4.4</v>
      </c>
      <c r="E8" s="75">
        <v>4</v>
      </c>
      <c r="F8" s="75">
        <v>1.338</v>
      </c>
      <c r="G8" s="75"/>
      <c r="H8" s="75">
        <v>0.05</v>
      </c>
      <c r="I8" s="75"/>
      <c r="J8" s="75">
        <f t="shared" si="0"/>
        <v>10.903</v>
      </c>
      <c r="K8" s="75">
        <v>0.224</v>
      </c>
      <c r="L8" s="75">
        <f t="shared" si="1"/>
        <v>10.679</v>
      </c>
    </row>
    <row r="9" s="66" customFormat="1" ht="35" customHeight="1" spans="1:12">
      <c r="A9" s="71">
        <v>4</v>
      </c>
      <c r="B9" s="74" t="s">
        <v>92</v>
      </c>
      <c r="C9" s="79">
        <v>1.095</v>
      </c>
      <c r="D9" s="75">
        <v>5.8</v>
      </c>
      <c r="E9" s="75">
        <v>4</v>
      </c>
      <c r="F9" s="75">
        <v>1.314</v>
      </c>
      <c r="G9" s="77">
        <v>18</v>
      </c>
      <c r="H9" s="75"/>
      <c r="I9" s="75">
        <v>0.25</v>
      </c>
      <c r="J9" s="75">
        <f t="shared" si="0"/>
        <v>30.459</v>
      </c>
      <c r="K9" s="75">
        <v>0.2</v>
      </c>
      <c r="L9" s="75">
        <f t="shared" si="1"/>
        <v>30.259</v>
      </c>
    </row>
    <row r="10" s="66" customFormat="1" ht="35" customHeight="1" spans="1:12">
      <c r="A10" s="71">
        <v>5</v>
      </c>
      <c r="B10" s="74" t="s">
        <v>82</v>
      </c>
      <c r="C10" s="75"/>
      <c r="D10" s="75"/>
      <c r="E10" s="75"/>
      <c r="F10" s="75"/>
      <c r="G10" s="75">
        <v>30</v>
      </c>
      <c r="H10" s="75"/>
      <c r="I10" s="75"/>
      <c r="J10" s="75">
        <f t="shared" si="0"/>
        <v>30</v>
      </c>
      <c r="K10" s="75">
        <v>0</v>
      </c>
      <c r="L10" s="75">
        <f t="shared" si="1"/>
        <v>30</v>
      </c>
    </row>
    <row r="11" s="66" customFormat="1" ht="35" customHeight="1" spans="1:12">
      <c r="A11" s="71">
        <v>6</v>
      </c>
      <c r="B11" s="74" t="s">
        <v>79</v>
      </c>
      <c r="C11" s="75">
        <v>0.09</v>
      </c>
      <c r="D11" s="75">
        <v>1.2</v>
      </c>
      <c r="E11" s="75"/>
      <c r="F11" s="75">
        <v>0.21</v>
      </c>
      <c r="G11" s="77">
        <v>30</v>
      </c>
      <c r="H11" s="75">
        <v>0.2</v>
      </c>
      <c r="I11" s="75"/>
      <c r="J11" s="75">
        <f t="shared" si="0"/>
        <v>31.7</v>
      </c>
      <c r="K11" s="75">
        <v>0.2</v>
      </c>
      <c r="L11" s="75">
        <f t="shared" si="1"/>
        <v>31.5</v>
      </c>
    </row>
    <row r="12" s="66" customFormat="1" ht="48" customHeight="1" spans="1:12">
      <c r="A12" s="71">
        <v>7</v>
      </c>
      <c r="B12" s="74" t="s">
        <v>71</v>
      </c>
      <c r="C12" s="75"/>
      <c r="D12" s="75"/>
      <c r="E12" s="75"/>
      <c r="F12" s="75"/>
      <c r="G12" s="75">
        <v>18</v>
      </c>
      <c r="H12" s="75"/>
      <c r="I12" s="75"/>
      <c r="J12" s="75">
        <f t="shared" si="0"/>
        <v>18</v>
      </c>
      <c r="K12" s="75">
        <v>0</v>
      </c>
      <c r="L12" s="75">
        <f t="shared" si="1"/>
        <v>18</v>
      </c>
    </row>
    <row r="13" s="66" customFormat="1" ht="35" customHeight="1" spans="1:12">
      <c r="A13" s="71">
        <v>8</v>
      </c>
      <c r="B13" s="74" t="s">
        <v>116</v>
      </c>
      <c r="C13" s="75"/>
      <c r="D13" s="75"/>
      <c r="E13" s="75"/>
      <c r="F13" s="75"/>
      <c r="G13" s="77">
        <v>30</v>
      </c>
      <c r="H13" s="75"/>
      <c r="I13" s="75"/>
      <c r="J13" s="75">
        <f t="shared" si="0"/>
        <v>30</v>
      </c>
      <c r="K13" s="75">
        <v>0</v>
      </c>
      <c r="L13" s="75">
        <f t="shared" si="1"/>
        <v>30</v>
      </c>
    </row>
    <row r="14" s="66" customFormat="1" ht="35" customHeight="1" spans="1:12">
      <c r="A14" s="71">
        <v>9</v>
      </c>
      <c r="B14" s="74" t="s">
        <v>165</v>
      </c>
      <c r="C14" s="75"/>
      <c r="D14" s="75"/>
      <c r="E14" s="75"/>
      <c r="F14" s="75"/>
      <c r="G14" s="75"/>
      <c r="H14" s="75">
        <v>0.4</v>
      </c>
      <c r="I14" s="75"/>
      <c r="J14" s="75">
        <f t="shared" si="0"/>
        <v>0.4</v>
      </c>
      <c r="K14" s="75">
        <v>0</v>
      </c>
      <c r="L14" s="75">
        <f t="shared" si="1"/>
        <v>0.4</v>
      </c>
    </row>
    <row r="15" s="66" customFormat="1" ht="35" customHeight="1" spans="1:12">
      <c r="A15" s="71">
        <v>10</v>
      </c>
      <c r="B15" s="74" t="s">
        <v>169</v>
      </c>
      <c r="C15" s="75"/>
      <c r="D15" s="75"/>
      <c r="E15" s="75"/>
      <c r="F15" s="75"/>
      <c r="G15" s="75"/>
      <c r="H15" s="75">
        <v>0.1</v>
      </c>
      <c r="I15" s="75"/>
      <c r="J15" s="75">
        <f t="shared" si="0"/>
        <v>0.1</v>
      </c>
      <c r="K15" s="75">
        <v>0</v>
      </c>
      <c r="L15" s="75">
        <f t="shared" si="1"/>
        <v>0.1</v>
      </c>
    </row>
    <row r="16" s="66" customFormat="1" ht="35" customHeight="1" spans="1:12">
      <c r="A16" s="80" t="s">
        <v>181</v>
      </c>
      <c r="B16" s="80"/>
      <c r="C16" s="81">
        <f t="shared" ref="C16:L16" si="2">SUM(C6:C15)</f>
        <v>5.525</v>
      </c>
      <c r="D16" s="81">
        <f t="shared" si="2"/>
        <v>20.6</v>
      </c>
      <c r="E16" s="81">
        <f t="shared" si="2"/>
        <v>20</v>
      </c>
      <c r="F16" s="81">
        <f t="shared" si="2"/>
        <v>6.732</v>
      </c>
      <c r="G16" s="81">
        <f t="shared" si="2"/>
        <v>186</v>
      </c>
      <c r="H16" s="81">
        <f t="shared" si="2"/>
        <v>1.55</v>
      </c>
      <c r="I16" s="81">
        <f t="shared" si="2"/>
        <v>0.7</v>
      </c>
      <c r="J16" s="81">
        <f t="shared" si="2"/>
        <v>241.107</v>
      </c>
      <c r="K16" s="81">
        <f t="shared" si="2"/>
        <v>0.624</v>
      </c>
      <c r="L16" s="81">
        <f t="shared" si="2"/>
        <v>240.483</v>
      </c>
    </row>
  </sheetData>
  <mergeCells count="14">
    <mergeCell ref="A1:B1"/>
    <mergeCell ref="A2:L2"/>
    <mergeCell ref="C3:J3"/>
    <mergeCell ref="A16:B16"/>
    <mergeCell ref="A3:A5"/>
    <mergeCell ref="B3:B5"/>
    <mergeCell ref="C4:C5"/>
    <mergeCell ref="D4:D5"/>
    <mergeCell ref="E4:E5"/>
    <mergeCell ref="H4:H5"/>
    <mergeCell ref="I4:I5"/>
    <mergeCell ref="J4:J5"/>
    <mergeCell ref="K3:K5"/>
    <mergeCell ref="L3:L5"/>
  </mergeCells>
  <printOptions horizontalCentered="1"/>
  <pageMargins left="0.393055555555556" right="0.393055555555556" top="0.393055555555556" bottom="0.393055555555556" header="0.5" footer="0.5"/>
  <pageSetup paperSize="9" scale="8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B6" sqref="B6:H10"/>
    </sheetView>
  </sheetViews>
  <sheetFormatPr defaultColWidth="8.72222222222222" defaultRowHeight="14.4"/>
  <cols>
    <col min="1" max="1" width="5.62962962962963" customWidth="1"/>
    <col min="2" max="2" width="33.3703703703704" customWidth="1"/>
    <col min="3" max="8" width="11" customWidth="1"/>
    <col min="9" max="9" width="9.72222222222222" customWidth="1"/>
  </cols>
  <sheetData>
    <row r="1" spans="1:1">
      <c r="A1" s="56" t="s">
        <v>182</v>
      </c>
    </row>
    <row r="2" ht="22.8" spans="1:9">
      <c r="A2" s="57" t="s">
        <v>183</v>
      </c>
      <c r="B2" s="57"/>
      <c r="C2" s="57"/>
      <c r="D2" s="57"/>
      <c r="E2" s="57"/>
      <c r="F2" s="57"/>
      <c r="G2" s="57"/>
      <c r="H2" s="57"/>
      <c r="I2" s="57"/>
    </row>
    <row r="3" spans="1:9">
      <c r="A3" s="58" t="s">
        <v>129</v>
      </c>
      <c r="I3" s="63" t="s">
        <v>131</v>
      </c>
    </row>
    <row r="4" s="54" customFormat="1" ht="24" customHeight="1" spans="1:9">
      <c r="A4" s="40" t="s">
        <v>2</v>
      </c>
      <c r="B4" s="40" t="s">
        <v>172</v>
      </c>
      <c r="C4" s="41" t="s">
        <v>184</v>
      </c>
      <c r="D4" s="41"/>
      <c r="E4" s="41"/>
      <c r="F4" s="41"/>
      <c r="G4" s="41"/>
      <c r="H4" s="41"/>
      <c r="I4" s="41"/>
    </row>
    <row r="5" s="54" customFormat="1" ht="24" customHeight="1" spans="1:9">
      <c r="A5" s="40"/>
      <c r="B5" s="40"/>
      <c r="C5" s="40" t="s">
        <v>133</v>
      </c>
      <c r="D5" s="40" t="s">
        <v>185</v>
      </c>
      <c r="E5" s="40" t="s">
        <v>134</v>
      </c>
      <c r="F5" s="40" t="s">
        <v>186</v>
      </c>
      <c r="G5" s="40" t="s">
        <v>135</v>
      </c>
      <c r="H5" s="40" t="s">
        <v>187</v>
      </c>
      <c r="I5" s="40" t="s">
        <v>188</v>
      </c>
    </row>
    <row r="6" s="54" customFormat="1" ht="24" customHeight="1" spans="1:9">
      <c r="A6" s="42">
        <v>1</v>
      </c>
      <c r="B6" s="4"/>
      <c r="C6" s="42"/>
      <c r="D6" s="42"/>
      <c r="E6" s="59"/>
      <c r="F6" s="42"/>
      <c r="G6" s="42"/>
      <c r="H6" s="42"/>
      <c r="I6" s="45"/>
    </row>
    <row r="7" s="54" customFormat="1" ht="24" customHeight="1" spans="1:9">
      <c r="A7" s="42">
        <v>2</v>
      </c>
      <c r="B7" s="43"/>
      <c r="C7" s="42"/>
      <c r="D7" s="42"/>
      <c r="E7" s="59"/>
      <c r="F7" s="42"/>
      <c r="G7" s="42"/>
      <c r="H7" s="42"/>
      <c r="I7" s="42"/>
    </row>
    <row r="8" s="54" customFormat="1" ht="24" customHeight="1" spans="1:9">
      <c r="A8" s="42">
        <v>3</v>
      </c>
      <c r="B8" s="43"/>
      <c r="C8" s="42"/>
      <c r="D8" s="42"/>
      <c r="E8" s="59"/>
      <c r="F8" s="42"/>
      <c r="G8" s="42"/>
      <c r="H8" s="42"/>
      <c r="I8" s="42"/>
    </row>
    <row r="9" s="54" customFormat="1" ht="24" customHeight="1" spans="1:9">
      <c r="A9" s="42">
        <v>4</v>
      </c>
      <c r="B9" s="43"/>
      <c r="C9" s="42"/>
      <c r="D9" s="42"/>
      <c r="E9" s="59"/>
      <c r="F9" s="42"/>
      <c r="G9" s="42"/>
      <c r="H9" s="42"/>
      <c r="I9" s="64"/>
    </row>
    <row r="10" s="54" customFormat="1" ht="24" customHeight="1" spans="1:9">
      <c r="A10" s="42">
        <v>5</v>
      </c>
      <c r="B10" s="43"/>
      <c r="C10" s="42"/>
      <c r="D10" s="42"/>
      <c r="E10" s="59"/>
      <c r="F10" s="42"/>
      <c r="G10" s="42"/>
      <c r="H10" s="42"/>
      <c r="I10" s="42"/>
    </row>
    <row r="11" s="55" customFormat="1" ht="24" customHeight="1" spans="1:9">
      <c r="A11" s="60" t="s">
        <v>126</v>
      </c>
      <c r="B11" s="61"/>
      <c r="C11" s="46">
        <f t="shared" ref="C11:F11" si="0">SUM(C6:C10)</f>
        <v>0</v>
      </c>
      <c r="D11" s="46">
        <f t="shared" si="0"/>
        <v>0</v>
      </c>
      <c r="E11" s="46">
        <f t="shared" si="0"/>
        <v>0</v>
      </c>
      <c r="F11" s="46">
        <f t="shared" si="0"/>
        <v>0</v>
      </c>
      <c r="G11" s="46">
        <f>C11-E11</f>
        <v>0</v>
      </c>
      <c r="H11" s="46">
        <f>D11-F11</f>
        <v>0</v>
      </c>
      <c r="I11" s="46"/>
    </row>
    <row r="14" spans="5:5">
      <c r="E14" s="62"/>
    </row>
  </sheetData>
  <mergeCells count="5">
    <mergeCell ref="A2:I2"/>
    <mergeCell ref="C4:I4"/>
    <mergeCell ref="A11:B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6" sqref="B6:E6"/>
    </sheetView>
  </sheetViews>
  <sheetFormatPr defaultColWidth="8.72222222222222" defaultRowHeight="12" outlineLevelRow="5" outlineLevelCol="7"/>
  <cols>
    <col min="1" max="1" width="5.90740740740741" style="48" customWidth="1"/>
    <col min="2" max="2" width="36.8148148148148" style="48" customWidth="1"/>
    <col min="3" max="6" width="18.1851851851852" style="48" customWidth="1"/>
    <col min="7" max="16384" width="8.72222222222222" style="48"/>
  </cols>
  <sheetData>
    <row r="1" spans="1:1">
      <c r="A1" s="38" t="s">
        <v>182</v>
      </c>
    </row>
    <row r="2" spans="1:8">
      <c r="A2" s="49" t="s">
        <v>183</v>
      </c>
      <c r="B2" s="49"/>
      <c r="C2" s="49"/>
      <c r="D2" s="49"/>
      <c r="E2" s="49"/>
      <c r="F2" s="49"/>
      <c r="G2" s="50"/>
      <c r="H2" s="50"/>
    </row>
    <row r="3" s="48" customFormat="1" ht="23" customHeight="1" spans="6:6">
      <c r="F3" s="39" t="s">
        <v>189</v>
      </c>
    </row>
    <row r="4" ht="31" customHeight="1" spans="1:6">
      <c r="A4" s="40" t="s">
        <v>2</v>
      </c>
      <c r="B4" s="40" t="s">
        <v>172</v>
      </c>
      <c r="C4" s="41" t="s">
        <v>139</v>
      </c>
      <c r="D4" s="41"/>
      <c r="E4" s="41"/>
      <c r="F4" s="41"/>
    </row>
    <row r="5" ht="31" customHeight="1" spans="1:6">
      <c r="A5" s="40"/>
      <c r="B5" s="40"/>
      <c r="C5" s="40" t="s">
        <v>133</v>
      </c>
      <c r="D5" s="40" t="s">
        <v>134</v>
      </c>
      <c r="E5" s="40" t="s">
        <v>135</v>
      </c>
      <c r="F5" s="40" t="s">
        <v>188</v>
      </c>
    </row>
    <row r="6" ht="38" customHeight="1" spans="1:6">
      <c r="A6" s="51">
        <v>1</v>
      </c>
      <c r="B6" s="52"/>
      <c r="C6" s="51"/>
      <c r="D6" s="51"/>
      <c r="E6" s="51"/>
      <c r="F6" s="53"/>
    </row>
  </sheetData>
  <mergeCells count="4">
    <mergeCell ref="A2:F2"/>
    <mergeCell ref="C4:F4"/>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B6" sqref="B6:F8"/>
    </sheetView>
  </sheetViews>
  <sheetFormatPr defaultColWidth="8.72222222222222" defaultRowHeight="14.4" outlineLevelCol="6"/>
  <cols>
    <col min="1" max="1" width="5.90740740740741" customWidth="1"/>
    <col min="2" max="2" width="31.537037037037" customWidth="1"/>
    <col min="3" max="6" width="18.787037037037" customWidth="1"/>
  </cols>
  <sheetData>
    <row r="1" ht="14" customHeight="1" spans="1:1">
      <c r="A1" s="24" t="s">
        <v>182</v>
      </c>
    </row>
    <row r="2" ht="35" customHeight="1" spans="1:7">
      <c r="A2" s="36" t="s">
        <v>183</v>
      </c>
      <c r="B2" s="36"/>
      <c r="C2" s="36"/>
      <c r="D2" s="36"/>
      <c r="E2" s="36"/>
      <c r="F2" s="36"/>
      <c r="G2" s="37"/>
    </row>
    <row r="3" s="34" customFormat="1" ht="23" customHeight="1" spans="5:6">
      <c r="E3" s="38"/>
      <c r="F3" s="39" t="s">
        <v>131</v>
      </c>
    </row>
    <row r="4" s="34" customFormat="1" ht="23" customHeight="1" spans="1:6">
      <c r="A4" s="40" t="s">
        <v>2</v>
      </c>
      <c r="B4" s="40" t="s">
        <v>172</v>
      </c>
      <c r="C4" s="41" t="s">
        <v>190</v>
      </c>
      <c r="D4" s="41"/>
      <c r="E4" s="41"/>
      <c r="F4" s="41"/>
    </row>
    <row r="5" s="34" customFormat="1" ht="23" customHeight="1" spans="1:6">
      <c r="A5" s="40"/>
      <c r="B5" s="40"/>
      <c r="C5" s="40" t="s">
        <v>133</v>
      </c>
      <c r="D5" s="40" t="s">
        <v>134</v>
      </c>
      <c r="E5" s="40" t="s">
        <v>174</v>
      </c>
      <c r="F5" s="40" t="s">
        <v>41</v>
      </c>
    </row>
    <row r="6" s="34" customFormat="1" ht="25" customHeight="1" spans="1:6">
      <c r="A6" s="42">
        <v>1</v>
      </c>
      <c r="B6" s="43"/>
      <c r="C6" s="44"/>
      <c r="D6" s="42"/>
      <c r="E6" s="42"/>
      <c r="F6" s="42"/>
    </row>
    <row r="7" s="34" customFormat="1" ht="12" spans="1:6">
      <c r="A7" s="42">
        <v>2</v>
      </c>
      <c r="B7" s="43"/>
      <c r="C7" s="44"/>
      <c r="D7" s="42"/>
      <c r="E7" s="42"/>
      <c r="F7" s="45"/>
    </row>
    <row r="8" s="34" customFormat="1" ht="12" spans="1:6">
      <c r="A8" s="42">
        <v>3</v>
      </c>
      <c r="B8" s="43"/>
      <c r="C8" s="44"/>
      <c r="D8" s="42"/>
      <c r="E8" s="42"/>
      <c r="F8" s="45"/>
    </row>
    <row r="9" s="35" customFormat="1" ht="23" customHeight="1" spans="1:6">
      <c r="A9" s="46" t="s">
        <v>126</v>
      </c>
      <c r="B9" s="46"/>
      <c r="C9" s="46">
        <f>SUM(C6:C8)</f>
        <v>0</v>
      </c>
      <c r="D9" s="46">
        <f>SUM(D6:D8)</f>
        <v>0</v>
      </c>
      <c r="E9" s="46">
        <f>SUM(E6:E8)</f>
        <v>0</v>
      </c>
      <c r="F9" s="46"/>
    </row>
    <row r="11" spans="1:6">
      <c r="A11" s="47"/>
      <c r="B11" s="47"/>
      <c r="C11" s="47"/>
      <c r="D11" s="47"/>
      <c r="E11" s="47"/>
      <c r="F11" s="47"/>
    </row>
  </sheetData>
  <mergeCells count="5">
    <mergeCell ref="A2:F2"/>
    <mergeCell ref="C4:F4"/>
    <mergeCell ref="A11:F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B6" sqref="B6:F8"/>
    </sheetView>
  </sheetViews>
  <sheetFormatPr defaultColWidth="8.72222222222222" defaultRowHeight="14.4" outlineLevelCol="6"/>
  <cols>
    <col min="1" max="1" width="5.90740740740741" customWidth="1"/>
    <col min="2" max="2" width="31.537037037037" customWidth="1"/>
    <col min="3" max="6" width="18.787037037037" customWidth="1"/>
  </cols>
  <sheetData>
    <row r="1" ht="14" customHeight="1" spans="1:1">
      <c r="A1" s="24" t="s">
        <v>182</v>
      </c>
    </row>
    <row r="2" ht="35" customHeight="1" spans="1:7">
      <c r="A2" s="36" t="s">
        <v>183</v>
      </c>
      <c r="B2" s="36"/>
      <c r="C2" s="36"/>
      <c r="D2" s="36"/>
      <c r="E2" s="36"/>
      <c r="F2" s="36"/>
      <c r="G2" s="37"/>
    </row>
    <row r="3" s="34" customFormat="1" ht="23" customHeight="1" spans="5:6">
      <c r="E3" s="38"/>
      <c r="F3" s="39" t="s">
        <v>131</v>
      </c>
    </row>
    <row r="4" s="34" customFormat="1" ht="23" customHeight="1" spans="1:6">
      <c r="A4" s="40" t="s">
        <v>2</v>
      </c>
      <c r="B4" s="40" t="s">
        <v>172</v>
      </c>
      <c r="C4" s="41" t="s">
        <v>191</v>
      </c>
      <c r="D4" s="41"/>
      <c r="E4" s="41"/>
      <c r="F4" s="41"/>
    </row>
    <row r="5" s="34" customFormat="1" ht="23" customHeight="1" spans="1:6">
      <c r="A5" s="40"/>
      <c r="B5" s="40"/>
      <c r="C5" s="40" t="s">
        <v>133</v>
      </c>
      <c r="D5" s="40" t="s">
        <v>134</v>
      </c>
      <c r="E5" s="40" t="s">
        <v>174</v>
      </c>
      <c r="F5" s="40" t="s">
        <v>41</v>
      </c>
    </row>
    <row r="6" s="34" customFormat="1" ht="25" customHeight="1" spans="1:6">
      <c r="A6" s="42">
        <v>1</v>
      </c>
      <c r="B6" s="43"/>
      <c r="C6" s="44"/>
      <c r="D6" s="42"/>
      <c r="E6" s="42"/>
      <c r="F6" s="42"/>
    </row>
    <row r="7" s="34" customFormat="1" ht="12" spans="1:6">
      <c r="A7" s="42">
        <v>2</v>
      </c>
      <c r="B7" s="43"/>
      <c r="C7" s="44"/>
      <c r="D7" s="42"/>
      <c r="E7" s="42"/>
      <c r="F7" s="45"/>
    </row>
    <row r="8" s="34" customFormat="1" ht="12" spans="1:6">
      <c r="A8" s="42">
        <v>3</v>
      </c>
      <c r="B8" s="43"/>
      <c r="C8" s="44"/>
      <c r="D8" s="42"/>
      <c r="E8" s="42"/>
      <c r="F8" s="45"/>
    </row>
    <row r="9" s="35" customFormat="1" ht="23" customHeight="1" spans="1:6">
      <c r="A9" s="46" t="s">
        <v>126</v>
      </c>
      <c r="B9" s="46"/>
      <c r="C9" s="46">
        <f>SUM(C6:C8)</f>
        <v>0</v>
      </c>
      <c r="D9" s="46">
        <f>SUM(D6:D8)</f>
        <v>0</v>
      </c>
      <c r="E9" s="46">
        <f>SUM(E6:E8)</f>
        <v>0</v>
      </c>
      <c r="F9" s="46"/>
    </row>
    <row r="11" spans="1:6">
      <c r="A11" s="47"/>
      <c r="B11" s="47"/>
      <c r="C11" s="47"/>
      <c r="D11" s="47"/>
      <c r="E11" s="47"/>
      <c r="F11" s="47"/>
    </row>
  </sheetData>
  <mergeCells count="5">
    <mergeCell ref="A2:F2"/>
    <mergeCell ref="C4:F4"/>
    <mergeCell ref="A11:F11"/>
    <mergeCell ref="A4:A5"/>
    <mergeCell ref="B4:B5"/>
  </mergeCells>
  <printOptions horizontalCentered="1"/>
  <pageMargins left="0.393055555555556" right="0.393055555555556" top="1"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审计底稿</vt:lpstr>
      <vt:lpstr>汇总表</vt:lpstr>
      <vt:lpstr>申报奖励核定表（项目维度）</vt:lpstr>
      <vt:lpstr>审计底稿 </vt:lpstr>
      <vt:lpstr>2025年度福州市推动家政服务业高质量发展资金汇总表</vt:lpstr>
      <vt:lpstr>家政员购买商业保险补助</vt:lpstr>
      <vt:lpstr>免税销售额奖励</vt:lpstr>
      <vt:lpstr>引进市域外大型龙头品牌家政企业奖励</vt:lpstr>
      <vt:lpstr>培育评定市级品牌家政企业奖励</vt:lpstr>
      <vt:lpstr>搭建区域间供需协作机制</vt:lpstr>
      <vt:lpstr>材料补充</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杨杰</cp:lastModifiedBy>
  <dcterms:created xsi:type="dcterms:W3CDTF">2022-05-29T09:19:00Z</dcterms:created>
  <cp:lastPrinted>2023-06-13T15:23:00Z</cp:lastPrinted>
  <dcterms:modified xsi:type="dcterms:W3CDTF">2026-07-14T09:26:24Z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2052-12.8.2.19315</vt:lpwstr>
  </property>
  <property fmtid="{D5CDD505-2E9C-101B-9397-08002B2CF9AE}" pid="3" name="ICV">
    <vt:lpwstr>666583E8FE2341248CE97822D4F019F9_13</vt:lpwstr>
  </property>
  <property fmtid="{D5CDD505-2E9C-101B-9397-08002B2CF9AE}" pid="4" name="KSOReadingLayout">
    <vt:bool>true</vt:bool>
  </property>
  <property fmtid="{D5CDD505-2E9C-101B-9397-08002B2CF9AE}" pid="5" name="CalculationRule">
    <vt:i4>0</vt:i4>
  </property>
</Properties>
</file>